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bico365.sharepoint.com/sites/Wholesale-Budget2021/Shared Documents/Budget 2021/"/>
    </mc:Choice>
  </mc:AlternateContent>
  <xr:revisionPtr revIDLastSave="59" documentId="13_ncr:1_{DF9F22AC-296C-A240-BCF3-BD60C34A3C38}" xr6:coauthVersionLast="47" xr6:coauthVersionMax="47" xr10:uidLastSave="{CA4FD1C7-DA74-2145-BDBF-FDFF62A573B1}"/>
  <bookViews>
    <workbookView xWindow="3740" yWindow="1600" windowWidth="28800" windowHeight="15840" xr2:uid="{2EE8F6F4-40AF-944A-A3BB-8CAD06E9E613}"/>
  </bookViews>
  <sheets>
    <sheet name="FCST" sheetId="2" r:id="rId1"/>
    <sheet name="DIFF" sheetId="3" r:id="rId2"/>
    <sheet name="BUD" sheetId="1" r:id="rId3"/>
    <sheet name="FCST (Net)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2" l="1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29" i="2" l="1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M3" i="2"/>
  <c r="L3" i="2"/>
  <c r="K3" i="2"/>
  <c r="J3" i="2"/>
  <c r="I3" i="2"/>
  <c r="H3" i="2"/>
  <c r="G3" i="2"/>
  <c r="F3" i="2"/>
  <c r="E3" i="2"/>
  <c r="D3" i="2"/>
  <c r="C3" i="2"/>
  <c r="B3" i="2"/>
  <c r="M44" i="1" l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12" i="2" l="1"/>
  <c r="L12" i="2"/>
  <c r="K12" i="2"/>
  <c r="J12" i="2"/>
  <c r="I12" i="2"/>
  <c r="B41" i="3" l="1"/>
  <c r="H40" i="4"/>
  <c r="I40" i="4"/>
  <c r="C42" i="4"/>
  <c r="D42" i="4"/>
  <c r="E42" i="4"/>
  <c r="G42" i="4"/>
  <c r="K42" i="4"/>
  <c r="L42" i="4"/>
  <c r="M42" i="4"/>
  <c r="J43" i="4"/>
  <c r="C44" i="4"/>
  <c r="G44" i="4"/>
  <c r="H44" i="4"/>
  <c r="B43" i="4"/>
  <c r="C40" i="3"/>
  <c r="E40" i="4"/>
  <c r="F40" i="4"/>
  <c r="G40" i="4"/>
  <c r="I40" i="3"/>
  <c r="K40" i="3"/>
  <c r="M40" i="4"/>
  <c r="C41" i="4"/>
  <c r="D41" i="3"/>
  <c r="G45" i="2"/>
  <c r="I41" i="4"/>
  <c r="J41" i="4"/>
  <c r="K41" i="4"/>
  <c r="L41" i="3"/>
  <c r="E42" i="3"/>
  <c r="F42" i="3"/>
  <c r="H42" i="4"/>
  <c r="I42" i="4"/>
  <c r="J42" i="4"/>
  <c r="K42" i="3"/>
  <c r="L42" i="3"/>
  <c r="M42" i="3"/>
  <c r="H43" i="3"/>
  <c r="I43" i="4"/>
  <c r="M43" i="3"/>
  <c r="C44" i="3"/>
  <c r="D44" i="3"/>
  <c r="E44" i="3"/>
  <c r="N44" i="2"/>
  <c r="H44" i="3"/>
  <c r="I44" i="3"/>
  <c r="J44" i="3"/>
  <c r="K44" i="3"/>
  <c r="L44" i="3"/>
  <c r="M44" i="3"/>
  <c r="B44" i="3"/>
  <c r="B42" i="3"/>
  <c r="C42" i="3" l="1"/>
  <c r="B42" i="4"/>
  <c r="J42" i="3"/>
  <c r="I42" i="3"/>
  <c r="H42" i="3"/>
  <c r="G42" i="3"/>
  <c r="F42" i="4"/>
  <c r="G43" i="3"/>
  <c r="H43" i="4"/>
  <c r="F43" i="3"/>
  <c r="G43" i="4"/>
  <c r="E43" i="3"/>
  <c r="F43" i="4"/>
  <c r="N43" i="2"/>
  <c r="L43" i="3"/>
  <c r="D43" i="3"/>
  <c r="M43" i="4"/>
  <c r="E43" i="4"/>
  <c r="N43" i="1"/>
  <c r="K43" i="3"/>
  <c r="C43" i="3"/>
  <c r="L43" i="4"/>
  <c r="D43" i="4"/>
  <c r="B43" i="3"/>
  <c r="J43" i="3"/>
  <c r="K43" i="4"/>
  <c r="C43" i="4"/>
  <c r="I45" i="2"/>
  <c r="J45" i="2"/>
  <c r="L41" i="4"/>
  <c r="H41" i="3"/>
  <c r="F41" i="3"/>
  <c r="D41" i="4"/>
  <c r="M41" i="3"/>
  <c r="E41" i="3"/>
  <c r="L40" i="3"/>
  <c r="D40" i="3"/>
  <c r="B44" i="4"/>
  <c r="F44" i="4"/>
  <c r="M44" i="4"/>
  <c r="D44" i="4"/>
  <c r="J44" i="4"/>
  <c r="E44" i="4"/>
  <c r="L44" i="4"/>
  <c r="K44" i="4"/>
  <c r="G44" i="3"/>
  <c r="I44" i="4"/>
  <c r="I45" i="4" s="1"/>
  <c r="H41" i="4"/>
  <c r="H45" i="4" s="1"/>
  <c r="K41" i="3"/>
  <c r="C41" i="3"/>
  <c r="B41" i="4"/>
  <c r="G41" i="4"/>
  <c r="G45" i="4" s="1"/>
  <c r="H45" i="2"/>
  <c r="H45" i="1"/>
  <c r="J41" i="3"/>
  <c r="F41" i="4"/>
  <c r="I41" i="3"/>
  <c r="M41" i="4"/>
  <c r="E41" i="4"/>
  <c r="E45" i="4" s="1"/>
  <c r="H40" i="3"/>
  <c r="F45" i="1"/>
  <c r="G40" i="3"/>
  <c r="L40" i="4"/>
  <c r="D40" i="4"/>
  <c r="D45" i="2"/>
  <c r="M45" i="1"/>
  <c r="F40" i="3"/>
  <c r="K40" i="4"/>
  <c r="C40" i="4"/>
  <c r="C45" i="4" s="1"/>
  <c r="M40" i="3"/>
  <c r="E40" i="3"/>
  <c r="J40" i="4"/>
  <c r="J45" i="4" s="1"/>
  <c r="B40" i="3"/>
  <c r="B40" i="4"/>
  <c r="F44" i="3"/>
  <c r="I43" i="3"/>
  <c r="D42" i="3"/>
  <c r="G41" i="3"/>
  <c r="J40" i="3"/>
  <c r="F45" i="2"/>
  <c r="K45" i="2"/>
  <c r="C45" i="2"/>
  <c r="M45" i="2"/>
  <c r="N41" i="2"/>
  <c r="N40" i="2"/>
  <c r="L45" i="2"/>
  <c r="N42" i="2"/>
  <c r="E45" i="2"/>
  <c r="B45" i="2"/>
  <c r="N42" i="1"/>
  <c r="E45" i="1"/>
  <c r="N40" i="1"/>
  <c r="N41" i="1"/>
  <c r="I45" i="1"/>
  <c r="K45" i="1"/>
  <c r="C45" i="1"/>
  <c r="G45" i="1"/>
  <c r="L45" i="1"/>
  <c r="N44" i="1"/>
  <c r="D45" i="1"/>
  <c r="B45" i="1"/>
  <c r="J45" i="1"/>
  <c r="N42" i="4" l="1"/>
  <c r="L45" i="3"/>
  <c r="D45" i="3"/>
  <c r="N44" i="3"/>
  <c r="M45" i="4"/>
  <c r="N43" i="4"/>
  <c r="H45" i="3"/>
  <c r="D45" i="4"/>
  <c r="N40" i="3"/>
  <c r="F45" i="4"/>
  <c r="K45" i="3"/>
  <c r="C45" i="3"/>
  <c r="L45" i="4"/>
  <c r="N43" i="3"/>
  <c r="E45" i="3"/>
  <c r="M45" i="3"/>
  <c r="J45" i="3"/>
  <c r="N41" i="3"/>
  <c r="B45" i="3"/>
  <c r="K45" i="4"/>
  <c r="N44" i="4"/>
  <c r="N41" i="4"/>
  <c r="N40" i="4"/>
  <c r="F45" i="3"/>
  <c r="B45" i="4"/>
  <c r="G45" i="3"/>
  <c r="N42" i="3"/>
  <c r="I45" i="3"/>
  <c r="N45" i="2"/>
  <c r="N45" i="1"/>
  <c r="N45" i="4" l="1"/>
  <c r="N45" i="3"/>
  <c r="C27" i="1"/>
  <c r="D27" i="1"/>
  <c r="E27" i="1"/>
  <c r="F27" i="1"/>
  <c r="G27" i="1"/>
  <c r="H27" i="1"/>
  <c r="I27" i="1"/>
  <c r="J27" i="1"/>
  <c r="K27" i="1"/>
  <c r="L27" i="1"/>
  <c r="M27" i="1"/>
  <c r="C28" i="1"/>
  <c r="D28" i="1"/>
  <c r="E28" i="1"/>
  <c r="F28" i="1"/>
  <c r="G28" i="1"/>
  <c r="H28" i="1"/>
  <c r="I28" i="1"/>
  <c r="J28" i="1"/>
  <c r="K28" i="1"/>
  <c r="L28" i="1"/>
  <c r="M28" i="1"/>
  <c r="C29" i="1"/>
  <c r="D29" i="1"/>
  <c r="E29" i="1"/>
  <c r="F29" i="1"/>
  <c r="G29" i="1"/>
  <c r="H29" i="1"/>
  <c r="I29" i="1"/>
  <c r="J29" i="1"/>
  <c r="K29" i="1"/>
  <c r="L29" i="1"/>
  <c r="M29" i="1"/>
  <c r="B29" i="1"/>
  <c r="B28" i="1"/>
  <c r="B27" i="1"/>
  <c r="C21" i="1"/>
  <c r="D21" i="1"/>
  <c r="E21" i="1"/>
  <c r="F21" i="1"/>
  <c r="G21" i="1"/>
  <c r="H21" i="1"/>
  <c r="I21" i="1"/>
  <c r="J21" i="1"/>
  <c r="K21" i="1"/>
  <c r="L21" i="1"/>
  <c r="M21" i="1"/>
  <c r="C22" i="1"/>
  <c r="D22" i="1"/>
  <c r="E22" i="1"/>
  <c r="F22" i="1"/>
  <c r="G22" i="1"/>
  <c r="H22" i="1"/>
  <c r="I22" i="1"/>
  <c r="J22" i="1"/>
  <c r="K22" i="1"/>
  <c r="L22" i="1"/>
  <c r="M22" i="1"/>
  <c r="C23" i="1"/>
  <c r="D23" i="1"/>
  <c r="E23" i="1"/>
  <c r="F23" i="1"/>
  <c r="G23" i="1"/>
  <c r="H23" i="1"/>
  <c r="I23" i="1"/>
  <c r="J23" i="1"/>
  <c r="K23" i="1"/>
  <c r="L23" i="1"/>
  <c r="M23" i="1"/>
  <c r="B23" i="1"/>
  <c r="B22" i="1"/>
  <c r="B21" i="1"/>
  <c r="C15" i="1"/>
  <c r="D15" i="1"/>
  <c r="E15" i="1"/>
  <c r="F15" i="1"/>
  <c r="G15" i="1"/>
  <c r="H15" i="1"/>
  <c r="I15" i="1"/>
  <c r="J15" i="1"/>
  <c r="K15" i="1"/>
  <c r="L15" i="1"/>
  <c r="M15" i="1"/>
  <c r="C16" i="1"/>
  <c r="D16" i="1"/>
  <c r="E16" i="1"/>
  <c r="F16" i="1"/>
  <c r="G16" i="1"/>
  <c r="H16" i="1"/>
  <c r="I16" i="1"/>
  <c r="J16" i="1"/>
  <c r="K16" i="1"/>
  <c r="L16" i="1"/>
  <c r="M16" i="1"/>
  <c r="C17" i="1"/>
  <c r="D17" i="1"/>
  <c r="E17" i="1"/>
  <c r="F17" i="1"/>
  <c r="G17" i="1"/>
  <c r="H17" i="1"/>
  <c r="I17" i="1"/>
  <c r="J17" i="1"/>
  <c r="K17" i="1"/>
  <c r="L17" i="1"/>
  <c r="M17" i="1"/>
  <c r="B17" i="1"/>
  <c r="B16" i="1"/>
  <c r="B15" i="1"/>
  <c r="C9" i="1"/>
  <c r="D9" i="1"/>
  <c r="E9" i="1"/>
  <c r="F9" i="1"/>
  <c r="G9" i="1"/>
  <c r="H9" i="1"/>
  <c r="I9" i="1"/>
  <c r="J9" i="1"/>
  <c r="K9" i="1"/>
  <c r="L9" i="1"/>
  <c r="M9" i="1"/>
  <c r="C10" i="1"/>
  <c r="D10" i="1"/>
  <c r="E10" i="1"/>
  <c r="F10" i="1"/>
  <c r="G10" i="1"/>
  <c r="H10" i="1"/>
  <c r="I10" i="1"/>
  <c r="J10" i="1"/>
  <c r="K10" i="1"/>
  <c r="L10" i="1"/>
  <c r="M10" i="1"/>
  <c r="C11" i="1"/>
  <c r="D11" i="1"/>
  <c r="E11" i="1"/>
  <c r="F11" i="1"/>
  <c r="G11" i="1"/>
  <c r="H11" i="1"/>
  <c r="I11" i="1"/>
  <c r="J11" i="1"/>
  <c r="K11" i="1"/>
  <c r="L11" i="1"/>
  <c r="M11" i="1"/>
  <c r="B11" i="1"/>
  <c r="B10" i="1"/>
  <c r="B9" i="1"/>
  <c r="C3" i="1" l="1"/>
  <c r="D3" i="1"/>
  <c r="E3" i="1"/>
  <c r="F3" i="1"/>
  <c r="G3" i="1"/>
  <c r="H3" i="1"/>
  <c r="I3" i="1"/>
  <c r="J3" i="1"/>
  <c r="K3" i="1"/>
  <c r="L3" i="1"/>
  <c r="M3" i="1"/>
  <c r="C4" i="1"/>
  <c r="D4" i="1"/>
  <c r="E4" i="1"/>
  <c r="F4" i="1"/>
  <c r="G4" i="1"/>
  <c r="H4" i="1"/>
  <c r="I4" i="1"/>
  <c r="J4" i="1"/>
  <c r="K4" i="1"/>
  <c r="L4" i="1"/>
  <c r="M4" i="1"/>
  <c r="C5" i="1"/>
  <c r="D5" i="1"/>
  <c r="E5" i="1"/>
  <c r="F5" i="1"/>
  <c r="G5" i="1"/>
  <c r="H5" i="1"/>
  <c r="I5" i="1"/>
  <c r="J5" i="1"/>
  <c r="K5" i="1"/>
  <c r="L5" i="1"/>
  <c r="M5" i="1"/>
  <c r="B5" i="1"/>
  <c r="B4" i="1"/>
  <c r="B3" i="1"/>
  <c r="I10" i="4" l="1"/>
  <c r="I11" i="4"/>
  <c r="C27" i="4" l="1"/>
  <c r="D27" i="4"/>
  <c r="E27" i="4"/>
  <c r="F27" i="4"/>
  <c r="H27" i="4"/>
  <c r="K27" i="4"/>
  <c r="L27" i="4"/>
  <c r="M27" i="4"/>
  <c r="C28" i="4"/>
  <c r="D28" i="4"/>
  <c r="E28" i="4"/>
  <c r="F28" i="4"/>
  <c r="G28" i="4"/>
  <c r="H28" i="4"/>
  <c r="I28" i="4"/>
  <c r="J28" i="4"/>
  <c r="K28" i="4"/>
  <c r="L28" i="4"/>
  <c r="M28" i="4"/>
  <c r="C29" i="4"/>
  <c r="D29" i="4"/>
  <c r="E29" i="4"/>
  <c r="F29" i="4"/>
  <c r="G29" i="4"/>
  <c r="H29" i="4"/>
  <c r="I29" i="4"/>
  <c r="J29" i="4"/>
  <c r="K29" i="4"/>
  <c r="L29" i="4"/>
  <c r="M29" i="4"/>
  <c r="B29" i="4"/>
  <c r="B28" i="4"/>
  <c r="B27" i="4"/>
  <c r="C21" i="4"/>
  <c r="D21" i="4"/>
  <c r="E21" i="4"/>
  <c r="F21" i="4"/>
  <c r="J21" i="4"/>
  <c r="K21" i="4"/>
  <c r="L21" i="4"/>
  <c r="M21" i="4"/>
  <c r="C22" i="4"/>
  <c r="D22" i="4"/>
  <c r="E22" i="4"/>
  <c r="F22" i="4"/>
  <c r="G22" i="4"/>
  <c r="H22" i="4"/>
  <c r="I22" i="4"/>
  <c r="J22" i="4"/>
  <c r="K22" i="4"/>
  <c r="L22" i="4"/>
  <c r="M22" i="4"/>
  <c r="C23" i="4"/>
  <c r="D23" i="4"/>
  <c r="E23" i="4"/>
  <c r="F23" i="4"/>
  <c r="G23" i="4"/>
  <c r="H23" i="4"/>
  <c r="I23" i="4"/>
  <c r="J23" i="4"/>
  <c r="K23" i="4"/>
  <c r="L23" i="4"/>
  <c r="M23" i="4"/>
  <c r="B23" i="4"/>
  <c r="B22" i="4"/>
  <c r="B21" i="4"/>
  <c r="C15" i="4"/>
  <c r="D15" i="4"/>
  <c r="E15" i="4"/>
  <c r="F15" i="4"/>
  <c r="K15" i="4"/>
  <c r="L15" i="4"/>
  <c r="M15" i="4"/>
  <c r="C16" i="4"/>
  <c r="D16" i="4"/>
  <c r="E16" i="4"/>
  <c r="F16" i="4"/>
  <c r="G16" i="4"/>
  <c r="H16" i="4"/>
  <c r="I16" i="4"/>
  <c r="J16" i="4"/>
  <c r="K16" i="4"/>
  <c r="L16" i="4"/>
  <c r="M16" i="4"/>
  <c r="C17" i="4"/>
  <c r="D17" i="4"/>
  <c r="E17" i="4"/>
  <c r="F17" i="4"/>
  <c r="G17" i="4"/>
  <c r="H17" i="4"/>
  <c r="I17" i="4"/>
  <c r="J17" i="4"/>
  <c r="K17" i="4"/>
  <c r="L17" i="4"/>
  <c r="M17" i="4"/>
  <c r="B17" i="4"/>
  <c r="B16" i="4"/>
  <c r="C9" i="4"/>
  <c r="D9" i="4"/>
  <c r="F9" i="4"/>
  <c r="G9" i="4"/>
  <c r="K9" i="4"/>
  <c r="L9" i="4"/>
  <c r="C10" i="4"/>
  <c r="D10" i="4"/>
  <c r="E10" i="4"/>
  <c r="F10" i="4"/>
  <c r="G10" i="4"/>
  <c r="H10" i="4"/>
  <c r="J10" i="4"/>
  <c r="K10" i="4"/>
  <c r="L10" i="4"/>
  <c r="M10" i="4"/>
  <c r="C11" i="4"/>
  <c r="D11" i="4"/>
  <c r="E11" i="4"/>
  <c r="F11" i="4"/>
  <c r="G11" i="4"/>
  <c r="H11" i="4"/>
  <c r="J11" i="4"/>
  <c r="K11" i="4"/>
  <c r="L11" i="4"/>
  <c r="M11" i="4"/>
  <c r="B11" i="4"/>
  <c r="B10" i="4"/>
  <c r="B9" i="4"/>
  <c r="C4" i="4"/>
  <c r="D4" i="4"/>
  <c r="H4" i="4"/>
  <c r="I4" i="4"/>
  <c r="J4" i="4"/>
  <c r="K4" i="4"/>
  <c r="L4" i="4"/>
  <c r="M4" i="4"/>
  <c r="C5" i="4"/>
  <c r="D5" i="4"/>
  <c r="E5" i="4"/>
  <c r="F5" i="4"/>
  <c r="G5" i="4"/>
  <c r="H5" i="4"/>
  <c r="I5" i="4"/>
  <c r="J5" i="4"/>
  <c r="K5" i="4"/>
  <c r="L5" i="4"/>
  <c r="M5" i="4"/>
  <c r="B5" i="4"/>
  <c r="B4" i="4"/>
  <c r="C27" i="3"/>
  <c r="D27" i="3"/>
  <c r="E27" i="3"/>
  <c r="F27" i="3"/>
  <c r="K27" i="3"/>
  <c r="L27" i="3"/>
  <c r="H28" i="3"/>
  <c r="I28" i="3"/>
  <c r="J28" i="3"/>
  <c r="K28" i="3"/>
  <c r="E29" i="3"/>
  <c r="F29" i="3"/>
  <c r="M29" i="3"/>
  <c r="B28" i="3"/>
  <c r="B27" i="3" l="1"/>
  <c r="C28" i="3"/>
  <c r="H29" i="3"/>
  <c r="G29" i="3"/>
  <c r="M27" i="3"/>
  <c r="H27" i="3"/>
  <c r="I29" i="3"/>
  <c r="L28" i="3"/>
  <c r="D28" i="3"/>
  <c r="G27" i="3"/>
  <c r="B3" i="4"/>
  <c r="B33" i="2"/>
  <c r="B34" i="2"/>
  <c r="B35" i="2"/>
  <c r="M35" i="4"/>
  <c r="M35" i="2"/>
  <c r="L35" i="2"/>
  <c r="K35" i="2"/>
  <c r="J35" i="2"/>
  <c r="I35" i="2"/>
  <c r="H35" i="2"/>
  <c r="G35" i="2"/>
  <c r="F35" i="4"/>
  <c r="F35" i="2"/>
  <c r="E35" i="4"/>
  <c r="E35" i="2"/>
  <c r="D35" i="2"/>
  <c r="N5" i="2"/>
  <c r="C35" i="2"/>
  <c r="M34" i="2"/>
  <c r="L34" i="2"/>
  <c r="K34" i="4"/>
  <c r="K34" i="2"/>
  <c r="J34" i="4"/>
  <c r="J34" i="2"/>
  <c r="I34" i="4"/>
  <c r="I34" i="2"/>
  <c r="H34" i="4"/>
  <c r="H34" i="2"/>
  <c r="D34" i="2"/>
  <c r="C34" i="4"/>
  <c r="C34" i="2"/>
  <c r="M3" i="4"/>
  <c r="M33" i="2"/>
  <c r="L3" i="4"/>
  <c r="L33" i="4" s="1"/>
  <c r="L33" i="2"/>
  <c r="K3" i="4"/>
  <c r="K33" i="4" s="1"/>
  <c r="K33" i="2"/>
  <c r="N3" i="2"/>
  <c r="J3" i="4"/>
  <c r="J33" i="2"/>
  <c r="I3" i="4"/>
  <c r="I33" i="2"/>
  <c r="H3" i="4"/>
  <c r="H33" i="2"/>
  <c r="G3" i="4"/>
  <c r="G33" i="2"/>
  <c r="F3" i="4"/>
  <c r="F33" i="4" s="1"/>
  <c r="F33" i="2"/>
  <c r="E3" i="4"/>
  <c r="E33" i="2"/>
  <c r="D3" i="4"/>
  <c r="D33" i="4" s="1"/>
  <c r="D33" i="2"/>
  <c r="C3" i="4"/>
  <c r="C33" i="4" s="1"/>
  <c r="C33" i="2"/>
  <c r="M9" i="4"/>
  <c r="J9" i="4"/>
  <c r="I9" i="4"/>
  <c r="N9" i="2"/>
  <c r="H9" i="4"/>
  <c r="E9" i="4"/>
  <c r="B15" i="4"/>
  <c r="J15" i="4"/>
  <c r="I15" i="4"/>
  <c r="H15" i="4"/>
  <c r="G15" i="4"/>
  <c r="I21" i="4"/>
  <c r="N21" i="2"/>
  <c r="H21" i="4"/>
  <c r="G21" i="4"/>
  <c r="B29" i="3"/>
  <c r="L29" i="3"/>
  <c r="K29" i="3"/>
  <c r="J29" i="3"/>
  <c r="D29" i="3"/>
  <c r="N29" i="2"/>
  <c r="M28" i="3"/>
  <c r="G28" i="3"/>
  <c r="F28" i="3"/>
  <c r="E28" i="3"/>
  <c r="N28" i="2"/>
  <c r="J27" i="3"/>
  <c r="J27" i="4"/>
  <c r="I27" i="3"/>
  <c r="I27" i="4"/>
  <c r="N27" i="2"/>
  <c r="G27" i="4"/>
  <c r="C29" i="3"/>
  <c r="N22" i="2"/>
  <c r="N23" i="2"/>
  <c r="N17" i="2"/>
  <c r="N16" i="2"/>
  <c r="N15" i="2"/>
  <c r="N11" i="2"/>
  <c r="N10" i="2"/>
  <c r="N9" i="4" l="1"/>
  <c r="N3" i="4"/>
  <c r="N21" i="4"/>
  <c r="N15" i="4"/>
  <c r="N23" i="4"/>
  <c r="N11" i="4"/>
  <c r="N27" i="4"/>
  <c r="N28" i="4"/>
  <c r="N10" i="4"/>
  <c r="N29" i="4"/>
  <c r="N22" i="4"/>
  <c r="N16" i="4"/>
  <c r="N17" i="4"/>
  <c r="E33" i="4"/>
  <c r="G33" i="4"/>
  <c r="H33" i="4"/>
  <c r="I33" i="4"/>
  <c r="J33" i="4"/>
  <c r="M33" i="4"/>
  <c r="D34" i="4"/>
  <c r="L34" i="4"/>
  <c r="M34" i="4"/>
  <c r="N5" i="4"/>
  <c r="C35" i="4"/>
  <c r="D35" i="4"/>
  <c r="N35" i="2"/>
  <c r="G35" i="4"/>
  <c r="H35" i="4"/>
  <c r="I35" i="4"/>
  <c r="J35" i="4"/>
  <c r="K35" i="4"/>
  <c r="L35" i="4"/>
  <c r="B35" i="4"/>
  <c r="B34" i="4"/>
  <c r="N33" i="2"/>
  <c r="B33" i="4"/>
  <c r="C21" i="3"/>
  <c r="D21" i="3"/>
  <c r="E21" i="3"/>
  <c r="F21" i="3"/>
  <c r="G21" i="3"/>
  <c r="H21" i="3"/>
  <c r="I21" i="3"/>
  <c r="J21" i="3"/>
  <c r="K21" i="3"/>
  <c r="L21" i="3"/>
  <c r="M21" i="3"/>
  <c r="C22" i="3"/>
  <c r="D22" i="3"/>
  <c r="E22" i="3"/>
  <c r="F22" i="3"/>
  <c r="G22" i="3"/>
  <c r="H22" i="3"/>
  <c r="I22" i="3"/>
  <c r="J22" i="3"/>
  <c r="K22" i="3"/>
  <c r="L22" i="3"/>
  <c r="M22" i="3"/>
  <c r="C23" i="3"/>
  <c r="D23" i="3"/>
  <c r="E23" i="3"/>
  <c r="F23" i="3"/>
  <c r="G23" i="3"/>
  <c r="H23" i="3"/>
  <c r="I23" i="3"/>
  <c r="J23" i="3"/>
  <c r="K23" i="3"/>
  <c r="L23" i="3"/>
  <c r="M23" i="3"/>
  <c r="B23" i="3"/>
  <c r="B22" i="3"/>
  <c r="B21" i="3"/>
  <c r="N35" i="4" l="1"/>
  <c r="N33" i="4"/>
  <c r="C15" i="3"/>
  <c r="D15" i="3"/>
  <c r="E15" i="3"/>
  <c r="F15" i="3"/>
  <c r="G15" i="3"/>
  <c r="H15" i="3"/>
  <c r="I15" i="3"/>
  <c r="J15" i="3"/>
  <c r="K15" i="3"/>
  <c r="L15" i="3"/>
  <c r="M15" i="3"/>
  <c r="C16" i="3"/>
  <c r="D16" i="3"/>
  <c r="E16" i="3"/>
  <c r="F16" i="3"/>
  <c r="G16" i="3"/>
  <c r="H16" i="3"/>
  <c r="I16" i="3"/>
  <c r="J16" i="3"/>
  <c r="K16" i="3"/>
  <c r="L16" i="3"/>
  <c r="M16" i="3"/>
  <c r="C17" i="3"/>
  <c r="D17" i="3"/>
  <c r="E17" i="3"/>
  <c r="F17" i="3"/>
  <c r="G17" i="3"/>
  <c r="H17" i="3"/>
  <c r="I17" i="3"/>
  <c r="J17" i="3"/>
  <c r="K17" i="3"/>
  <c r="L17" i="3"/>
  <c r="M17" i="3"/>
  <c r="B17" i="3"/>
  <c r="B16" i="3"/>
  <c r="B15" i="3"/>
  <c r="C9" i="3" l="1"/>
  <c r="D9" i="3"/>
  <c r="E9" i="3"/>
  <c r="F9" i="3"/>
  <c r="G9" i="3"/>
  <c r="H9" i="3"/>
  <c r="I9" i="3"/>
  <c r="K9" i="3"/>
  <c r="L9" i="3"/>
  <c r="M9" i="3"/>
  <c r="C10" i="3"/>
  <c r="D10" i="3"/>
  <c r="E10" i="3"/>
  <c r="F10" i="3"/>
  <c r="G10" i="3"/>
  <c r="H10" i="3"/>
  <c r="I10" i="3"/>
  <c r="J10" i="3"/>
  <c r="K10" i="3"/>
  <c r="L10" i="3"/>
  <c r="M10" i="3"/>
  <c r="C11" i="3"/>
  <c r="D11" i="3"/>
  <c r="E11" i="3"/>
  <c r="F11" i="3"/>
  <c r="G11" i="3"/>
  <c r="H11" i="3"/>
  <c r="I11" i="3"/>
  <c r="J11" i="3"/>
  <c r="K11" i="3"/>
  <c r="L11" i="3"/>
  <c r="M11" i="3"/>
  <c r="B11" i="3"/>
  <c r="B10" i="3"/>
  <c r="B9" i="3"/>
  <c r="N29" i="1"/>
  <c r="N29" i="3" s="1"/>
  <c r="O29" i="3" s="1"/>
  <c r="N28" i="1"/>
  <c r="N28" i="3" s="1"/>
  <c r="O28" i="3" s="1"/>
  <c r="N27" i="1"/>
  <c r="N27" i="3" s="1"/>
  <c r="O27" i="3" s="1"/>
  <c r="N23" i="1"/>
  <c r="N23" i="3" s="1"/>
  <c r="O23" i="3" s="1"/>
  <c r="N22" i="1"/>
  <c r="N22" i="3" s="1"/>
  <c r="O22" i="3" s="1"/>
  <c r="N21" i="1"/>
  <c r="N21" i="3" s="1"/>
  <c r="O21" i="3" s="1"/>
  <c r="N17" i="1"/>
  <c r="N17" i="3" s="1"/>
  <c r="O17" i="3" s="1"/>
  <c r="N16" i="1"/>
  <c r="N16" i="3" s="1"/>
  <c r="O16" i="3" s="1"/>
  <c r="N15" i="1"/>
  <c r="N15" i="3" s="1"/>
  <c r="O15" i="3" s="1"/>
  <c r="N4" i="1" l="1"/>
  <c r="N9" i="1"/>
  <c r="N9" i="3" s="1"/>
  <c r="O9" i="3" s="1"/>
  <c r="J9" i="3"/>
  <c r="B33" i="1"/>
  <c r="B3" i="3"/>
  <c r="B33" i="3" s="1"/>
  <c r="B34" i="1"/>
  <c r="B4" i="3"/>
  <c r="B34" i="3" s="1"/>
  <c r="B35" i="1"/>
  <c r="B5" i="3"/>
  <c r="B35" i="3" s="1"/>
  <c r="M35" i="1"/>
  <c r="M5" i="3"/>
  <c r="M35" i="3" s="1"/>
  <c r="L35" i="1"/>
  <c r="L5" i="3"/>
  <c r="L35" i="3" s="1"/>
  <c r="K35" i="1"/>
  <c r="K5" i="3"/>
  <c r="K35" i="3" s="1"/>
  <c r="J35" i="1"/>
  <c r="J5" i="3"/>
  <c r="J35" i="3" s="1"/>
  <c r="I35" i="1"/>
  <c r="I5" i="3"/>
  <c r="I35" i="3" s="1"/>
  <c r="H35" i="1"/>
  <c r="H5" i="3"/>
  <c r="H35" i="3" s="1"/>
  <c r="G35" i="1"/>
  <c r="G5" i="3"/>
  <c r="G35" i="3" s="1"/>
  <c r="F35" i="1"/>
  <c r="F5" i="3"/>
  <c r="F35" i="3" s="1"/>
  <c r="E35" i="1"/>
  <c r="E5" i="3"/>
  <c r="E35" i="3" s="1"/>
  <c r="N5" i="1"/>
  <c r="N5" i="3" s="1"/>
  <c r="O5" i="3" s="1"/>
  <c r="D35" i="1"/>
  <c r="D5" i="3"/>
  <c r="D35" i="3" s="1"/>
  <c r="C35" i="1"/>
  <c r="C5" i="3"/>
  <c r="C35" i="3" s="1"/>
  <c r="M34" i="1"/>
  <c r="M4" i="3"/>
  <c r="M34" i="3" s="1"/>
  <c r="L34" i="1"/>
  <c r="L4" i="3"/>
  <c r="L34" i="3" s="1"/>
  <c r="K34" i="1"/>
  <c r="K4" i="3"/>
  <c r="K34" i="3" s="1"/>
  <c r="J34" i="1"/>
  <c r="J4" i="3"/>
  <c r="J34" i="3" s="1"/>
  <c r="I34" i="1"/>
  <c r="I4" i="3"/>
  <c r="I34" i="3" s="1"/>
  <c r="H34" i="1"/>
  <c r="H4" i="3"/>
  <c r="H34" i="3" s="1"/>
  <c r="G34" i="1"/>
  <c r="F34" i="1"/>
  <c r="E34" i="1"/>
  <c r="D34" i="1"/>
  <c r="D4" i="3"/>
  <c r="D34" i="3" s="1"/>
  <c r="C34" i="1"/>
  <c r="C4" i="3"/>
  <c r="C34" i="3" s="1"/>
  <c r="M33" i="1"/>
  <c r="M3" i="3"/>
  <c r="M33" i="3" s="1"/>
  <c r="L33" i="1"/>
  <c r="L3" i="3"/>
  <c r="L33" i="3" s="1"/>
  <c r="K33" i="1"/>
  <c r="K3" i="3"/>
  <c r="K33" i="3" s="1"/>
  <c r="J33" i="1"/>
  <c r="J3" i="3"/>
  <c r="I33" i="1"/>
  <c r="I3" i="3"/>
  <c r="I33" i="3" s="1"/>
  <c r="H33" i="1"/>
  <c r="H3" i="3"/>
  <c r="H33" i="3" s="1"/>
  <c r="G33" i="1"/>
  <c r="G3" i="3"/>
  <c r="G33" i="3" s="1"/>
  <c r="F33" i="1"/>
  <c r="F3" i="3"/>
  <c r="F33" i="3" s="1"/>
  <c r="E33" i="1"/>
  <c r="E3" i="3"/>
  <c r="E33" i="3" s="1"/>
  <c r="D33" i="1"/>
  <c r="D3" i="3"/>
  <c r="D33" i="3" s="1"/>
  <c r="C33" i="1"/>
  <c r="C3" i="3"/>
  <c r="C33" i="3" s="1"/>
  <c r="N3" i="1"/>
  <c r="N10" i="1"/>
  <c r="N10" i="3" s="1"/>
  <c r="O10" i="3" s="1"/>
  <c r="N11" i="1"/>
  <c r="N11" i="3" s="1"/>
  <c r="O11" i="3" s="1"/>
  <c r="J33" i="3" l="1"/>
  <c r="N33" i="3" s="1"/>
  <c r="N3" i="3"/>
  <c r="O3" i="3" s="1"/>
  <c r="N35" i="1"/>
  <c r="N33" i="1"/>
  <c r="N35" i="3"/>
  <c r="N34" i="1"/>
  <c r="O35" i="3" l="1"/>
  <c r="O33" i="3"/>
  <c r="G4" i="4" l="1"/>
  <c r="G34" i="4" s="1"/>
  <c r="G34" i="2"/>
  <c r="G4" i="3"/>
  <c r="G34" i="3" s="1"/>
  <c r="F4" i="4"/>
  <c r="F34" i="4" s="1"/>
  <c r="F34" i="2"/>
  <c r="F4" i="3"/>
  <c r="F34" i="3" s="1"/>
  <c r="E4" i="4"/>
  <c r="N4" i="2"/>
  <c r="N4" i="3" s="1"/>
  <c r="O4" i="3" s="1"/>
  <c r="E34" i="2"/>
  <c r="E4" i="3"/>
  <c r="E34" i="3" s="1"/>
  <c r="N34" i="3" l="1"/>
  <c r="O34" i="3" s="1"/>
  <c r="N34" i="2"/>
  <c r="N4" i="4"/>
  <c r="E34" i="4"/>
  <c r="N34" i="4" s="1"/>
</calcChain>
</file>

<file path=xl/sharedStrings.xml><?xml version="1.0" encoding="utf-8"?>
<sst xmlns="http://schemas.openxmlformats.org/spreadsheetml/2006/main" count="507" uniqueCount="33">
  <si>
    <t>CON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</si>
  <si>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</si>
  <si>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</si>
  <si>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</si>
  <si>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</si>
  <si>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</si>
  <si>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</si>
  <si>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</si>
  <si>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</si>
  <si>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</si>
  <si>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</si>
  <si>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</si>
  <si>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</si>
  <si>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TTL</t>
  </si>
  <si>
    <t>Gross Sales</t>
  </si>
  <si>
    <t>Mrg</t>
  </si>
  <si>
    <t>Cash</t>
  </si>
  <si>
    <t>DM</t>
  </si>
  <si>
    <t>UGG</t>
  </si>
  <si>
    <t>SAU</t>
  </si>
  <si>
    <t>HAV</t>
  </si>
  <si>
    <t>Ttl</t>
  </si>
  <si>
    <t>MARKETING</t>
  </si>
  <si>
    <t>Brand</t>
  </si>
  <si>
    <t>Converse</t>
  </si>
  <si>
    <t>Dr.Martens</t>
  </si>
  <si>
    <t>Saucony</t>
  </si>
  <si>
    <t>Havaianas</t>
  </si>
  <si>
    <t>Total</t>
  </si>
  <si>
    <t>bud rate</t>
  </si>
  <si>
    <t>av rate H1</t>
  </si>
  <si>
    <t>av rate H2</t>
  </si>
  <si>
    <t>Net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</si>
</sst>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_-* #,##0_€_-;\-* #,##0_€_-;_-* &quot;-&quot;??_€_-;_-@_-"/>
  </numFmts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/>
    <xf numFmtId="164" fontId="0" fillId="0" borderId="0" xfId="1" applyNumberFormat="1" applyFont="1"/>
    <xf numFmtId="16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66" fontId="0" fillId="0" borderId="0" xfId="1" applyNumberFormat="1" applyFont="1" applyAlignment="1"/>
    <xf numFmtId="9" fontId="0" fillId="0" borderId="0" xfId="2" applyFo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2" applyNumberFormat="1" applyFont="1"/>
    <xf numFmtId="9" fontId="0" fillId="0" borderId="0" xfId="0" applyNumberForma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verse/Converse%202021%20for%20update%2009.09.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s/BUD%202021%20HAV%20Wholesal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Converse/Converse%202021%20for%20update%2011.06.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r.Martens/DrMartens%202021%20for%20update%2011.06.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UGG/UGG%202021%20for%20update%2011.06.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aucony/Saucony%202021%20for%20update%2011.06.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avaianas/Havaianas%202021%20for%20update%2011.06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.Martens/DrMartens%202021%20for%20update%2009.09.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GG/UGG%202021%20for%20update%2009.09.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ucony/Saucony%202021%20for%20update%2009.09.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avaianas/Havaianas%202021%20for%20update%2009.09.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s/BUD%202021%20CON%20Wholesal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s/BUD%202021%20DM%20Wholesal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s/BUD%202021%20UGG%20Wholesal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s/BUD%202021%20SAU%20Wholes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2H review"/>
      <sheetName val="Converse 2021 buying"/>
      <sheetName val="Лист1"/>
      <sheetName val="КФ"/>
      <sheetName val="FH21"/>
      <sheetName val="mrk fcst"/>
      <sheetName val="diff"/>
      <sheetName val="mrk diff"/>
      <sheetName val="bud"/>
      <sheetName val="mrk bud"/>
      <sheetName val="Лист9"/>
      <sheetName val="sales bud"/>
      <sheetName val="mrg bud"/>
      <sheetName val="cogs bud"/>
      <sheetName val="cf bud"/>
    </sheetNames>
    <sheetDataSet>
      <sheetData sheetId="0">
        <row r="9">
          <cell r="B9">
            <v>2493.8870000000002</v>
          </cell>
          <cell r="C9">
            <v>142184.79419999997</v>
          </cell>
          <cell r="D9">
            <v>142424.13940000001</v>
          </cell>
          <cell r="E9">
            <v>138822.91415999999</v>
          </cell>
          <cell r="F9">
            <v>82515.991399999984</v>
          </cell>
          <cell r="G9">
            <v>21447.571319999999</v>
          </cell>
          <cell r="H9">
            <v>59173.016881818163</v>
          </cell>
          <cell r="I9">
            <v>69813.620527272709</v>
          </cell>
          <cell r="J9">
            <v>30767.829200000007</v>
          </cell>
          <cell r="K9">
            <v>9324.367400000001</v>
          </cell>
          <cell r="L9">
            <v>9127.0544000000009</v>
          </cell>
          <cell r="M9">
            <v>5592.9829</v>
          </cell>
        </row>
        <row r="10">
          <cell r="B10">
            <v>762.91284999999993</v>
          </cell>
          <cell r="C10">
            <v>37161.252869999997</v>
          </cell>
          <cell r="D10">
            <v>36922.69278153585</v>
          </cell>
          <cell r="E10">
            <v>37559.869960000011</v>
          </cell>
          <cell r="F10">
            <v>22303.051420000003</v>
          </cell>
          <cell r="G10">
            <v>6721.1679999999978</v>
          </cell>
          <cell r="H10">
            <v>16215.171311179265</v>
          </cell>
          <cell r="I10">
            <v>21129.928869071093</v>
          </cell>
          <cell r="J10">
            <v>5935.8266330191927</v>
          </cell>
          <cell r="K10">
            <v>2006.2720957652618</v>
          </cell>
          <cell r="L10">
            <v>2537.303127740453</v>
          </cell>
          <cell r="M10">
            <v>1515.5255775608045</v>
          </cell>
        </row>
        <row r="11">
          <cell r="B11">
            <v>13405.814259999997</v>
          </cell>
          <cell r="C11">
            <v>67243.819589999999</v>
          </cell>
          <cell r="D11">
            <v>88904.903130000006</v>
          </cell>
          <cell r="E11">
            <v>95211.893689999997</v>
          </cell>
          <cell r="F11">
            <v>101521.98032</v>
          </cell>
          <cell r="G11">
            <v>66170.059290000005</v>
          </cell>
          <cell r="H11">
            <v>76870.446927272729</v>
          </cell>
          <cell r="I11">
            <v>91425.897159090906</v>
          </cell>
          <cell r="J11">
            <v>12201.9715</v>
          </cell>
          <cell r="K11">
            <v>23688.071499999998</v>
          </cell>
          <cell r="L11">
            <v>23921.1574</v>
          </cell>
          <cell r="M11">
            <v>22631.153999999999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0">
          <cell r="B10">
            <v>41667</v>
          </cell>
          <cell r="C10">
            <v>41667</v>
          </cell>
          <cell r="D10">
            <v>875883</v>
          </cell>
          <cell r="E10">
            <v>791667</v>
          </cell>
          <cell r="F10">
            <v>1775388</v>
          </cell>
          <cell r="G10">
            <v>41667</v>
          </cell>
          <cell r="H10">
            <v>41667</v>
          </cell>
          <cell r="I10">
            <v>741667</v>
          </cell>
          <cell r="J10">
            <v>2391667</v>
          </cell>
          <cell r="K10">
            <v>1091667</v>
          </cell>
          <cell r="L10">
            <v>41667</v>
          </cell>
          <cell r="M10">
            <v>41667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. Policy"/>
      <sheetName val="Purchase old"/>
      <sheetName val="Title"/>
      <sheetName val="Mark Up Validation"/>
      <sheetName val="Terms and Turnovers"/>
      <sheetName val="Sales target"/>
      <sheetName val="MARKETING NET SALES"/>
      <sheetName val="For upload"/>
      <sheetName val="Balance"/>
      <sheetName val="клиентская база"/>
      <sheetName val="FC Bud21"/>
      <sheetName val="План 2020"/>
      <sheetName val="Лист2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C8">
            <v>0</v>
          </cell>
          <cell r="D8">
            <v>0</v>
          </cell>
          <cell r="E8">
            <v>0</v>
          </cell>
          <cell r="F8">
            <v>3976.8943314749995</v>
          </cell>
          <cell r="G8">
            <v>1320.5440238250001</v>
          </cell>
          <cell r="H8">
            <v>1739.1184892000001</v>
          </cell>
          <cell r="I8">
            <v>1254.4665100500001</v>
          </cell>
          <cell r="J8">
            <v>877.8869687250002</v>
          </cell>
          <cell r="K8">
            <v>453.1029516000001</v>
          </cell>
          <cell r="L8">
            <v>198.23254132500003</v>
          </cell>
          <cell r="M8">
            <v>113.27573790000002</v>
          </cell>
          <cell r="N8">
            <v>113.27573790000002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1132.9587803971108</v>
          </cell>
          <cell r="G14">
            <v>483.72868742587684</v>
          </cell>
          <cell r="H14">
            <v>657.49293043134207</v>
          </cell>
          <cell r="I14">
            <v>381.87818715513004</v>
          </cell>
          <cell r="J14">
            <v>337.67066686237018</v>
          </cell>
          <cell r="K14">
            <v>174.28163450961043</v>
          </cell>
          <cell r="L14">
            <v>76.248215097954571</v>
          </cell>
          <cell r="M14">
            <v>43.570408627402607</v>
          </cell>
          <cell r="N14">
            <v>43.570408627402607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941.54150947500023</v>
          </cell>
          <cell r="G27">
            <v>1639.854105825</v>
          </cell>
          <cell r="H27">
            <v>4272.2412291999999</v>
          </cell>
          <cell r="I27">
            <v>1345.9265100500002</v>
          </cell>
          <cell r="J27">
            <v>932.76296872500018</v>
          </cell>
          <cell r="K27">
            <v>489.6869516000001</v>
          </cell>
          <cell r="L27">
            <v>198.23254132500003</v>
          </cell>
          <cell r="M27">
            <v>113.27573790000002</v>
          </cell>
          <cell r="N27">
            <v>113.27573790000002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2H review"/>
      <sheetName val="Converse 2021 buying"/>
      <sheetName val="Лист1"/>
      <sheetName val="КФ"/>
      <sheetName val="FH21"/>
      <sheetName val="mrk fcst"/>
      <sheetName val="diff"/>
      <sheetName val="mrk diff"/>
      <sheetName val="bud"/>
      <sheetName val="mrk bud"/>
      <sheetName val="Лист9"/>
      <sheetName val="sales bud"/>
      <sheetName val="mrg bud"/>
      <sheetName val="cogs bud"/>
      <sheetName val="cf bud"/>
    </sheetNames>
    <sheetDataSet>
      <sheetData sheetId="0">
        <row r="9">
          <cell r="B9">
            <v>2784.8870000000002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0">
          <cell r="B10">
            <v>41667</v>
          </cell>
        </row>
      </sheetData>
      <sheetData sheetId="8"/>
      <sheetData sheetId="9"/>
      <sheetData sheetId="10"/>
      <sheetData sheetId="11">
        <row r="10">
          <cell r="B10">
            <v>50000</v>
          </cell>
          <cell r="C10">
            <v>50000</v>
          </cell>
          <cell r="D10">
            <v>2350000</v>
          </cell>
          <cell r="E10">
            <v>750000</v>
          </cell>
          <cell r="F10">
            <v>250000</v>
          </cell>
          <cell r="G10">
            <v>50000</v>
          </cell>
          <cell r="H10">
            <v>50000</v>
          </cell>
          <cell r="I10">
            <v>50000</v>
          </cell>
          <cell r="J10">
            <v>1400000</v>
          </cell>
          <cell r="K10">
            <v>350000</v>
          </cell>
          <cell r="L10">
            <v>50000</v>
          </cell>
          <cell r="M10">
            <v>50000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mrk fcst"/>
      <sheetName val="diff"/>
      <sheetName val="mrk diff"/>
      <sheetName val="bud"/>
      <sheetName val="mrk bud"/>
      <sheetName val="sales bud"/>
      <sheetName val="mrg bud"/>
      <sheetName val="cogs bud"/>
      <sheetName val="cf bud"/>
      <sheetName val="SS21"/>
      <sheetName val="FW21"/>
    </sheetNames>
    <sheetDataSet>
      <sheetData sheetId="0">
        <row r="9">
          <cell r="B9">
            <v>6428.5216200000013</v>
          </cell>
        </row>
      </sheetData>
      <sheetData sheetId="1"/>
      <sheetData sheetId="2">
        <row r="10">
          <cell r="B10">
            <v>0</v>
          </cell>
        </row>
      </sheetData>
      <sheetData sheetId="3"/>
      <sheetData sheetId="4"/>
      <sheetData sheetId="5"/>
      <sheetData sheetId="6">
        <row r="10">
          <cell r="B10">
            <v>0</v>
          </cell>
          <cell r="C10">
            <v>550000</v>
          </cell>
          <cell r="D10">
            <v>800000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1250000</v>
          </cell>
          <cell r="K10">
            <v>1000000</v>
          </cell>
          <cell r="L10">
            <v>0</v>
          </cell>
          <cell r="M1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ss21 mrg"/>
      <sheetName val="fw21"/>
      <sheetName val="mrk fcst"/>
      <sheetName val="diff"/>
      <sheetName val="mrk diff"/>
      <sheetName val="bud"/>
      <sheetName val="mrk bud"/>
      <sheetName val="sales bud"/>
      <sheetName val="mrg bud"/>
      <sheetName val="cogs bud"/>
      <sheetName val="cf bud"/>
    </sheetNames>
    <sheetDataSet>
      <sheetData sheetId="0">
        <row r="9">
          <cell r="B9">
            <v>1874.9130400000001</v>
          </cell>
        </row>
      </sheetData>
      <sheetData sheetId="1"/>
      <sheetData sheetId="2"/>
      <sheetData sheetId="3"/>
      <sheetData sheetId="4">
        <row r="10">
          <cell r="B10">
            <v>0</v>
          </cell>
        </row>
      </sheetData>
      <sheetData sheetId="5"/>
      <sheetData sheetId="6"/>
      <sheetData sheetId="7"/>
      <sheetData sheetId="8">
        <row r="10">
          <cell r="B10">
            <v>0</v>
          </cell>
          <cell r="C10">
            <v>0</v>
          </cell>
          <cell r="D10">
            <v>850000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2450000</v>
          </cell>
          <cell r="L10">
            <v>0</v>
          </cell>
          <cell r="M10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mrk fcst"/>
      <sheetName val="diff"/>
      <sheetName val="mrk diff"/>
      <sheetName val="bud"/>
      <sheetName val="mrk bud"/>
      <sheetName val="sales bud"/>
      <sheetName val="mrg bud"/>
      <sheetName val="cogs bud"/>
      <sheetName val="cf bud"/>
      <sheetName val="%mrg"/>
      <sheetName val="Sau fw21"/>
    </sheetNames>
    <sheetDataSet>
      <sheetData sheetId="0">
        <row r="9">
          <cell r="B9">
            <v>1428.9655</v>
          </cell>
        </row>
      </sheetData>
      <sheetData sheetId="1"/>
      <sheetData sheetId="2">
        <row r="10">
          <cell r="B10">
            <v>41667</v>
          </cell>
        </row>
      </sheetData>
      <sheetData sheetId="3"/>
      <sheetData sheetId="4"/>
      <sheetData sheetId="5"/>
      <sheetData sheetId="6">
        <row r="10">
          <cell r="B10">
            <v>0</v>
          </cell>
          <cell r="C10">
            <v>0</v>
          </cell>
          <cell r="D10">
            <v>450000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250000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mrk fcst"/>
      <sheetName val="diff"/>
      <sheetName val="mrk diff"/>
      <sheetName val="bud"/>
      <sheetName val="mrk bud"/>
      <sheetName val="sales bud"/>
      <sheetName val="mrg bud"/>
      <sheetName val="cogs bud"/>
      <sheetName val="cf bud"/>
      <sheetName val="SS21"/>
    </sheetNames>
    <sheetDataSet>
      <sheetData sheetId="0">
        <row r="9">
          <cell r="B9">
            <v>152.49605</v>
          </cell>
        </row>
      </sheetData>
      <sheetData sheetId="1"/>
      <sheetData sheetId="2">
        <row r="10">
          <cell r="B10">
            <v>0</v>
          </cell>
        </row>
      </sheetData>
      <sheetData sheetId="3"/>
      <sheetData sheetId="4"/>
      <sheetData sheetId="5"/>
      <sheetData sheetId="6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mrk fcst"/>
      <sheetName val="diff"/>
      <sheetName val="mrk diff"/>
      <sheetName val="bud"/>
      <sheetName val="mrk bud"/>
      <sheetName val="sales bud"/>
      <sheetName val="mrg bud"/>
      <sheetName val="cf bud"/>
      <sheetName val="SS21"/>
      <sheetName val="FW21"/>
      <sheetName val="cogs bud"/>
      <sheetName val="Деп SS22"/>
    </sheetNames>
    <sheetDataSet>
      <sheetData sheetId="0">
        <row r="9">
          <cell r="B9">
            <v>6428.5215719999997</v>
          </cell>
          <cell r="C9">
            <v>18171.876744000001</v>
          </cell>
          <cell r="D9">
            <v>19349.847432000002</v>
          </cell>
          <cell r="E9">
            <v>31702.769808000001</v>
          </cell>
          <cell r="F9">
            <v>2629</v>
          </cell>
          <cell r="G9">
            <v>2854.3539959999998</v>
          </cell>
          <cell r="H9">
            <v>2071.5487199999998</v>
          </cell>
          <cell r="I9">
            <v>46169.34</v>
          </cell>
          <cell r="J9">
            <v>91490.765440000003</v>
          </cell>
          <cell r="K9">
            <v>140358.56949686326</v>
          </cell>
          <cell r="L9">
            <v>19985.470200917251</v>
          </cell>
          <cell r="M9">
            <v>203653.23630221951</v>
          </cell>
        </row>
        <row r="10">
          <cell r="B10">
            <v>1735.7135399999997</v>
          </cell>
          <cell r="C10">
            <v>5603.5601700000007</v>
          </cell>
          <cell r="D10">
            <v>6103.0339400000012</v>
          </cell>
          <cell r="E10">
            <v>10408.883180000003</v>
          </cell>
          <cell r="F10">
            <v>854</v>
          </cell>
          <cell r="G10">
            <v>1013.3154199999999</v>
          </cell>
          <cell r="H10">
            <v>805.75698000000011</v>
          </cell>
          <cell r="I10">
            <v>15315.2343</v>
          </cell>
          <cell r="J10">
            <v>24525.589919527207</v>
          </cell>
          <cell r="K10">
            <v>32863.707806866885</v>
          </cell>
          <cell r="L10">
            <v>5034.0332487087644</v>
          </cell>
          <cell r="M10">
            <v>53135.137942565772</v>
          </cell>
        </row>
        <row r="11">
          <cell r="B11">
            <v>7840.3933099999995</v>
          </cell>
          <cell r="C11">
            <v>14301.475100000001</v>
          </cell>
          <cell r="D11">
            <v>26062.960609999991</v>
          </cell>
          <cell r="E11">
            <v>22962.349989999995</v>
          </cell>
          <cell r="F11">
            <v>22420.325579999997</v>
          </cell>
          <cell r="G11">
            <v>27850.908899999999</v>
          </cell>
          <cell r="H11">
            <v>11366.037660000002</v>
          </cell>
          <cell r="I11">
            <v>42226.536870000004</v>
          </cell>
          <cell r="J11">
            <v>68417.02</v>
          </cell>
          <cell r="K11">
            <v>123393.37641635569</v>
          </cell>
          <cell r="L11">
            <v>69984.930351409159</v>
          </cell>
          <cell r="M11">
            <v>102221.47054807706</v>
          </cell>
        </row>
      </sheetData>
      <sheetData sheetId="1"/>
      <sheetData sheetId="2">
        <row r="10">
          <cell r="B10">
            <v>0</v>
          </cell>
          <cell r="C10">
            <v>0</v>
          </cell>
          <cell r="D10">
            <v>0</v>
          </cell>
          <cell r="E10">
            <v>756250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3900000</v>
          </cell>
          <cell r="L10">
            <v>200000</v>
          </cell>
          <cell r="M10">
            <v>200000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ss21 mrg"/>
      <sheetName val="fw21"/>
      <sheetName val="mrk fcst"/>
      <sheetName val="diff"/>
      <sheetName val="mrk diff"/>
      <sheetName val="bud"/>
      <sheetName val="mrk bud"/>
      <sheetName val="sales bud"/>
      <sheetName val="mrg bud"/>
      <sheetName val="cogs bud"/>
      <sheetName val="cf bud"/>
    </sheetNames>
    <sheetDataSet>
      <sheetData sheetId="0">
        <row r="9">
          <cell r="B9">
            <v>1874.9130400000001</v>
          </cell>
          <cell r="C9">
            <v>8037.7035999999998</v>
          </cell>
          <cell r="D9">
            <v>2130.9438</v>
          </cell>
          <cell r="E9">
            <v>12122.393</v>
          </cell>
          <cell r="F9">
            <v>14617.778</v>
          </cell>
          <cell r="G9">
            <v>5184.7</v>
          </cell>
          <cell r="H9">
            <v>387.12099999999998</v>
          </cell>
          <cell r="I9">
            <v>49265.733140000004</v>
          </cell>
          <cell r="J9">
            <v>211115.85846056993</v>
          </cell>
          <cell r="K9">
            <v>46470.618373199999</v>
          </cell>
          <cell r="L9">
            <v>73578.479090899986</v>
          </cell>
          <cell r="M9">
            <v>7745.1030621999998</v>
          </cell>
        </row>
        <row r="10">
          <cell r="B10">
            <v>727.69310999999993</v>
          </cell>
          <cell r="C10">
            <v>2489.44652</v>
          </cell>
          <cell r="D10">
            <v>-280.07551166339624</v>
          </cell>
          <cell r="E10">
            <v>2795.7377951182916</v>
          </cell>
          <cell r="F10">
            <v>3184.7507298847404</v>
          </cell>
          <cell r="G10">
            <v>1501.5924906135699</v>
          </cell>
          <cell r="H10">
            <v>0</v>
          </cell>
          <cell r="I10">
            <v>13243.760026005297</v>
          </cell>
          <cell r="J10">
            <v>56472.293379864372</v>
          </cell>
          <cell r="K10">
            <v>8824.7484324924953</v>
          </cell>
          <cell r="L10">
            <v>19672.518351446437</v>
          </cell>
          <cell r="M10">
            <v>2070.7914054154153</v>
          </cell>
        </row>
        <row r="11">
          <cell r="B11">
            <v>59677.724890000005</v>
          </cell>
          <cell r="C11">
            <v>43320.328000000001</v>
          </cell>
          <cell r="D11">
            <v>17217.329000000002</v>
          </cell>
          <cell r="E11">
            <v>20847.637999999999</v>
          </cell>
          <cell r="F11">
            <v>16759.963599999999</v>
          </cell>
          <cell r="G11">
            <v>12637.933199999999</v>
          </cell>
          <cell r="H11">
            <v>8494.0427600000003</v>
          </cell>
          <cell r="I11">
            <v>9938.3115399999988</v>
          </cell>
          <cell r="J11">
            <v>96793.655041060003</v>
          </cell>
          <cell r="K11">
            <v>43508.40534284</v>
          </cell>
          <cell r="L11">
            <v>154036.18736225468</v>
          </cell>
          <cell r="M11">
            <v>28038.693030359995</v>
          </cell>
        </row>
      </sheetData>
      <sheetData sheetId="1"/>
      <sheetData sheetId="2"/>
      <sheetData sheetId="3"/>
      <sheetData sheetId="4">
        <row r="10">
          <cell r="B10">
            <v>0</v>
          </cell>
          <cell r="C10">
            <v>0</v>
          </cell>
          <cell r="D10">
            <v>850000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3600000</v>
          </cell>
          <cell r="L10">
            <v>0</v>
          </cell>
          <cell r="M1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mrk fcst"/>
      <sheetName val="diff"/>
      <sheetName val="mrk diff"/>
      <sheetName val="bud"/>
      <sheetName val="mrk bud"/>
      <sheetName val="sales bud"/>
      <sheetName val="mrg bud"/>
      <sheetName val="cogs bud"/>
      <sheetName val="cf bud"/>
      <sheetName val="%mrg"/>
      <sheetName val="Sau fw21"/>
    </sheetNames>
    <sheetDataSet>
      <sheetData sheetId="0">
        <row r="9">
          <cell r="B9">
            <v>1261.7564879999998</v>
          </cell>
          <cell r="C9">
            <v>17353.314179999998</v>
          </cell>
          <cell r="D9">
            <v>11112.229223999997</v>
          </cell>
          <cell r="E9">
            <v>19712.578295999996</v>
          </cell>
          <cell r="F9">
            <v>3903</v>
          </cell>
          <cell r="G9">
            <v>4168.8395</v>
          </cell>
          <cell r="H9">
            <v>2190.852324</v>
          </cell>
          <cell r="I9">
            <v>2805.8359999999998</v>
          </cell>
          <cell r="J9">
            <v>20429.465399999997</v>
          </cell>
          <cell r="K9">
            <v>20185.3053</v>
          </cell>
          <cell r="L9">
            <v>3582.3020000000001</v>
          </cell>
          <cell r="M9">
            <v>1318.182</v>
          </cell>
        </row>
        <row r="10">
          <cell r="B10">
            <v>348.84082999999987</v>
          </cell>
          <cell r="C10">
            <v>5680.591989999999</v>
          </cell>
          <cell r="D10">
            <v>4211.585439999998</v>
          </cell>
          <cell r="E10">
            <v>6867.6438599999965</v>
          </cell>
          <cell r="F10">
            <v>1398</v>
          </cell>
          <cell r="G10">
            <v>1417.5206300000002</v>
          </cell>
          <cell r="H10">
            <v>857.59864000000005</v>
          </cell>
          <cell r="I10">
            <v>764.27652999999998</v>
          </cell>
          <cell r="J10">
            <v>4228.9918563714673</v>
          </cell>
          <cell r="K10">
            <v>4489.5037786815747</v>
          </cell>
          <cell r="L10">
            <v>957.88425974025984</v>
          </cell>
          <cell r="M10">
            <v>329.54500000000002</v>
          </cell>
        </row>
        <row r="11">
          <cell r="B11">
            <v>3337.7348299999999</v>
          </cell>
          <cell r="C11">
            <v>12921.685660000001</v>
          </cell>
          <cell r="D11">
            <v>9032.4018300000007</v>
          </cell>
          <cell r="E11">
            <v>13821.40511</v>
          </cell>
          <cell r="F11">
            <v>7509.26343</v>
          </cell>
          <cell r="G11">
            <v>7938.4514999999992</v>
          </cell>
          <cell r="H11">
            <v>7496.2617</v>
          </cell>
          <cell r="I11">
            <v>2833.31106</v>
          </cell>
          <cell r="J11">
            <v>14008.7124</v>
          </cell>
          <cell r="K11">
            <v>14852.490179999997</v>
          </cell>
          <cell r="L11">
            <v>5729.6377300000004</v>
          </cell>
          <cell r="M11">
            <v>3311.6923499999998</v>
          </cell>
        </row>
      </sheetData>
      <sheetData sheetId="1"/>
      <sheetData sheetId="2">
        <row r="10">
          <cell r="B10">
            <v>41667</v>
          </cell>
          <cell r="C10">
            <v>41667</v>
          </cell>
          <cell r="D10">
            <v>0</v>
          </cell>
          <cell r="E10">
            <v>75000</v>
          </cell>
          <cell r="F10">
            <v>363542</v>
          </cell>
          <cell r="G10">
            <v>0</v>
          </cell>
          <cell r="H10">
            <v>0</v>
          </cell>
          <cell r="I10">
            <v>0</v>
          </cell>
          <cell r="J10">
            <v>400000</v>
          </cell>
          <cell r="K10">
            <v>100000</v>
          </cell>
          <cell r="L10">
            <v>0</v>
          </cell>
          <cell r="M1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cst"/>
      <sheetName val="mrk fcst"/>
      <sheetName val="diff"/>
      <sheetName val="mrk diff"/>
      <sheetName val="sales bud"/>
      <sheetName val="bud"/>
      <sheetName val="mrk bud"/>
      <sheetName val="mrg bud"/>
      <sheetName val="cogs bud"/>
      <sheetName val="cf bud"/>
      <sheetName val="SS21"/>
    </sheetNames>
    <sheetDataSet>
      <sheetData sheetId="0">
        <row r="9">
          <cell r="B9">
            <v>124.55086799999999</v>
          </cell>
          <cell r="C9">
            <v>122.126892</v>
          </cell>
          <cell r="D9">
            <v>990.18045599999982</v>
          </cell>
          <cell r="E9">
            <v>182.44287599999998</v>
          </cell>
          <cell r="F9">
            <v>127</v>
          </cell>
          <cell r="G9">
            <v>5472.38</v>
          </cell>
          <cell r="H9">
            <v>1037.7942479999999</v>
          </cell>
          <cell r="I9">
            <v>575.26</v>
          </cell>
          <cell r="J9">
            <v>536.30050000000006</v>
          </cell>
          <cell r="K9">
            <v>219.09100000000001</v>
          </cell>
          <cell r="L9">
            <v>214.04499999999999</v>
          </cell>
          <cell r="M9">
            <v>149.636</v>
          </cell>
        </row>
        <row r="10">
          <cell r="B10">
            <v>9.0666000000000082</v>
          </cell>
          <cell r="C10">
            <v>-1.9169499999999857</v>
          </cell>
          <cell r="D10">
            <v>176.78480999999988</v>
          </cell>
          <cell r="E10">
            <v>15.900319999999994</v>
          </cell>
          <cell r="F10">
            <v>-8</v>
          </cell>
          <cell r="G10">
            <v>1314.3783102813852</v>
          </cell>
          <cell r="H10">
            <v>322.12023999999997</v>
          </cell>
          <cell r="I10">
            <v>142.50800000000001</v>
          </cell>
          <cell r="J10">
            <v>139.01585</v>
          </cell>
          <cell r="K10">
            <v>54.773000000000003</v>
          </cell>
          <cell r="L10">
            <v>47.593000000000004</v>
          </cell>
          <cell r="M10">
            <v>32.673999999999999</v>
          </cell>
        </row>
        <row r="11">
          <cell r="B11">
            <v>440.33499999999998</v>
          </cell>
          <cell r="C11">
            <v>304.50400000000002</v>
          </cell>
          <cell r="D11">
            <v>242.785</v>
          </cell>
          <cell r="E11">
            <v>629.47299999999996</v>
          </cell>
          <cell r="F11">
            <v>145.85499999999999</v>
          </cell>
          <cell r="G11">
            <v>2972.6934999999999</v>
          </cell>
          <cell r="H11">
            <v>1383.9765</v>
          </cell>
          <cell r="I11">
            <v>626.07898</v>
          </cell>
          <cell r="J11">
            <v>2524.6548900000003</v>
          </cell>
          <cell r="K11">
            <v>190</v>
          </cell>
          <cell r="L11">
            <v>185</v>
          </cell>
          <cell r="M11">
            <v>130</v>
          </cell>
        </row>
      </sheetData>
      <sheetData sheetId="1"/>
      <sheetData sheetId="2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mm. Policy"/>
      <sheetName val="Purchase old"/>
      <sheetName val="Mark Up Validation"/>
      <sheetName val="Terms and Turnovers"/>
      <sheetName val="Лист5"/>
      <sheetName val="Sales target"/>
      <sheetName val="MARKETING NET SALES"/>
      <sheetName val="For upload"/>
      <sheetName val="клиентская база"/>
      <sheetName val="Лист2"/>
      <sheetName val="Balance"/>
      <sheetName val="Лист4"/>
      <sheetName val="Лист3"/>
      <sheetName val="FA20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C8">
            <v>11703.220860399992</v>
          </cell>
          <cell r="D8">
            <v>108986.98117579997</v>
          </cell>
          <cell r="E8">
            <v>137332.55062294999</v>
          </cell>
          <cell r="F8">
            <v>118763.96083624996</v>
          </cell>
          <cell r="G8">
            <v>77923.787063249998</v>
          </cell>
          <cell r="H8">
            <v>32815.555892350014</v>
          </cell>
          <cell r="I8">
            <v>15566.58044721666</v>
          </cell>
          <cell r="J8">
            <v>31130.503871622212</v>
          </cell>
          <cell r="K8">
            <v>33104.442143416658</v>
          </cell>
          <cell r="L8">
            <v>15245.029331599995</v>
          </cell>
          <cell r="M8">
            <v>4627.9053396000008</v>
          </cell>
          <cell r="N8">
            <v>3610.3490711000004</v>
          </cell>
        </row>
        <row r="14">
          <cell r="C14">
            <v>3373.3271378379495</v>
          </cell>
          <cell r="D14">
            <v>23957.451733213456</v>
          </cell>
          <cell r="E14">
            <v>26861.498303878892</v>
          </cell>
          <cell r="F14">
            <v>24852.373038117177</v>
          </cell>
          <cell r="G14">
            <v>16839.15945601165</v>
          </cell>
          <cell r="H14">
            <v>6579.8314210867757</v>
          </cell>
          <cell r="I14">
            <v>4379.9989606873078</v>
          </cell>
          <cell r="J14">
            <v>8625.5791330939428</v>
          </cell>
          <cell r="K14">
            <v>7716.5807839197914</v>
          </cell>
          <cell r="L14">
            <v>4099.9194272325112</v>
          </cell>
          <cell r="M14">
            <v>1670.7746738423057</v>
          </cell>
          <cell r="N14">
            <v>1323.9759015472437</v>
          </cell>
        </row>
        <row r="33">
          <cell r="C33">
            <v>9586.9285</v>
          </cell>
          <cell r="D33">
            <v>57942.14776340004</v>
          </cell>
          <cell r="E33">
            <v>96999.928571150042</v>
          </cell>
          <cell r="F33">
            <v>105631.93348494997</v>
          </cell>
          <cell r="G33">
            <v>106585.20103955</v>
          </cell>
          <cell r="H33">
            <v>70162.739026949988</v>
          </cell>
          <cell r="I33">
            <v>34650.91264189998</v>
          </cell>
          <cell r="J33">
            <v>22083.051648699995</v>
          </cell>
          <cell r="K33">
            <v>17081.792919999993</v>
          </cell>
          <cell r="L33">
            <v>23027.967281716654</v>
          </cell>
          <cell r="M33">
            <v>19836.015659122215</v>
          </cell>
          <cell r="N33">
            <v>24640.128738416657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mm. Policy"/>
      <sheetName val="Purchase old"/>
      <sheetName val="Mark Up Validation"/>
      <sheetName val="Terms and Turnovers"/>
      <sheetName val="Sales target"/>
      <sheetName val="MARKETING NET SALES"/>
      <sheetName val="For upload"/>
      <sheetName val="FC21 141020"/>
      <sheetName val="клиентская база"/>
      <sheetName val="Balance"/>
      <sheetName val="Mdown СF"/>
      <sheetName val="ПЛАН FW20"/>
      <sheetName val="FW20 заказ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C8">
            <v>0</v>
          </cell>
          <cell r="D8">
            <v>15127.081499999998</v>
          </cell>
          <cell r="E8">
            <v>31722.757799999992</v>
          </cell>
          <cell r="F8">
            <v>17885.468700000001</v>
          </cell>
          <cell r="G8">
            <v>2993.2002000000002</v>
          </cell>
          <cell r="H8">
            <v>303.22980000000001</v>
          </cell>
          <cell r="I8">
            <v>0</v>
          </cell>
          <cell r="J8">
            <v>85765.523541540009</v>
          </cell>
          <cell r="K8">
            <v>125073.05439716997</v>
          </cell>
          <cell r="L8">
            <v>179704.63257149246</v>
          </cell>
          <cell r="M8">
            <v>38790.415540447495</v>
          </cell>
          <cell r="N8">
            <v>8445.164428064998</v>
          </cell>
        </row>
        <row r="14">
          <cell r="C14">
            <v>0</v>
          </cell>
          <cell r="D14">
            <v>3023.2434278682085</v>
          </cell>
          <cell r="E14">
            <v>7225.1301129048334</v>
          </cell>
          <cell r="F14">
            <v>4775.4124042549593</v>
          </cell>
          <cell r="G14">
            <v>803.68607806826458</v>
          </cell>
          <cell r="H14">
            <v>82.413821251733026</v>
          </cell>
          <cell r="I14">
            <v>0</v>
          </cell>
          <cell r="J14">
            <v>22825.369041559919</v>
          </cell>
          <cell r="K14">
            <v>31826.658261080825</v>
          </cell>
          <cell r="L14">
            <v>49131.973151048544</v>
          </cell>
          <cell r="M14">
            <v>9651.5038728578329</v>
          </cell>
          <cell r="N14">
            <v>1784.4086639035349</v>
          </cell>
        </row>
        <row r="27">
          <cell r="C27">
            <v>16596.801124305002</v>
          </cell>
          <cell r="D27">
            <v>18034.6169673</v>
          </cell>
          <cell r="E27">
            <v>14303.791800000001</v>
          </cell>
          <cell r="F27">
            <v>12679.999359999998</v>
          </cell>
          <cell r="G27">
            <v>13774.737929999999</v>
          </cell>
          <cell r="H27">
            <v>9660.18318</v>
          </cell>
          <cell r="I27">
            <v>3435.2806100000003</v>
          </cell>
          <cell r="J27">
            <v>25975.538764500012</v>
          </cell>
          <cell r="K27">
            <v>52956.034699740005</v>
          </cell>
          <cell r="L27">
            <v>94954.186328219992</v>
          </cell>
          <cell r="M27">
            <v>88944.508270207516</v>
          </cell>
          <cell r="N27">
            <v>140096.56802150249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mm. Policy"/>
      <sheetName val="Purchase old"/>
      <sheetName val="Mark Up Validation"/>
      <sheetName val="Terms and Turnovers"/>
      <sheetName val="Sales target"/>
      <sheetName val="MD"/>
      <sheetName val="MARKETING NET SALES"/>
      <sheetName val="For upload"/>
      <sheetName val="клиентская база"/>
      <sheetName val="Balance"/>
      <sheetName val="Предоплаты"/>
      <sheetName val="План 2020"/>
      <sheetName val="План2020new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C8">
            <v>0</v>
          </cell>
          <cell r="D8">
            <v>0</v>
          </cell>
          <cell r="E8">
            <v>6728.6566759999996</v>
          </cell>
          <cell r="F8">
            <v>10294.041176000002</v>
          </cell>
          <cell r="G8">
            <v>23751.354528</v>
          </cell>
          <cell r="H8">
            <v>4753.8459999999995</v>
          </cell>
          <cell r="I8">
            <v>9790</v>
          </cell>
          <cell r="J8">
            <v>128688.66</v>
          </cell>
          <cell r="K8">
            <v>176720.18000000002</v>
          </cell>
          <cell r="L8">
            <v>67563.460000000006</v>
          </cell>
          <cell r="M8">
            <v>19135</v>
          </cell>
          <cell r="N8">
            <v>0</v>
          </cell>
        </row>
        <row r="14">
          <cell r="C14">
            <v>0</v>
          </cell>
          <cell r="D14">
            <v>0</v>
          </cell>
          <cell r="E14">
            <v>792.89374288344607</v>
          </cell>
          <cell r="F14">
            <v>2662.2104243564518</v>
          </cell>
          <cell r="G14">
            <v>5947.9979101233457</v>
          </cell>
          <cell r="H14">
            <v>1359.0889086306706</v>
          </cell>
          <cell r="I14">
            <v>3139.7163066175017</v>
          </cell>
          <cell r="J14">
            <v>34605.67846653283</v>
          </cell>
          <cell r="K14">
            <v>50007.554499137288</v>
          </cell>
          <cell r="L14">
            <v>17077.490454570601</v>
          </cell>
          <cell r="M14">
            <v>5401.0674516571489</v>
          </cell>
          <cell r="N14">
            <v>0</v>
          </cell>
        </row>
        <row r="27">
          <cell r="C27">
            <v>0</v>
          </cell>
          <cell r="D27">
            <v>24240.93</v>
          </cell>
          <cell r="E27">
            <v>3043.58106</v>
          </cell>
          <cell r="F27">
            <v>3043.58106</v>
          </cell>
          <cell r="G27">
            <v>12783.377584</v>
          </cell>
          <cell r="H27">
            <v>7250.4601159999993</v>
          </cell>
          <cell r="I27">
            <v>10681.978469999998</v>
          </cell>
          <cell r="J27">
            <v>63422.737136000003</v>
          </cell>
          <cell r="K27">
            <v>69640.522954</v>
          </cell>
          <cell r="L27">
            <v>59609.53</v>
          </cell>
          <cell r="M27">
            <v>92471</v>
          </cell>
          <cell r="N27">
            <v>100436.5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mm. Policy"/>
      <sheetName val="Purchase old"/>
      <sheetName val="Mark Up Validation"/>
      <sheetName val="Terms and Turnovers"/>
      <sheetName val="Sales target"/>
      <sheetName val="MARKETING NET SALES"/>
      <sheetName val="For upload"/>
      <sheetName val="клиентская база"/>
      <sheetName val="Balance"/>
      <sheetName val="FCbud21"/>
      <sheetName val="Лист2"/>
      <sheetName val="ПЛан 2020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C8">
            <v>1374.8663039999999</v>
          </cell>
          <cell r="D8">
            <v>11628.838523</v>
          </cell>
          <cell r="E8">
            <v>12416.222235000001</v>
          </cell>
          <cell r="F8">
            <v>12302.217996500001</v>
          </cell>
          <cell r="G8">
            <v>9609.7805179999996</v>
          </cell>
          <cell r="H8">
            <v>3245.4687934999997</v>
          </cell>
          <cell r="I8">
            <v>1027.95</v>
          </cell>
          <cell r="J8">
            <v>20815.233314000001</v>
          </cell>
          <cell r="K8">
            <v>13135.067314</v>
          </cell>
          <cell r="L8">
            <v>4636.8999999999996</v>
          </cell>
          <cell r="M8">
            <v>3709.7424999999994</v>
          </cell>
          <cell r="N8">
            <v>746.48749999999995</v>
          </cell>
        </row>
        <row r="14">
          <cell r="C14">
            <v>689.41460484848483</v>
          </cell>
          <cell r="D14">
            <v>1335.8031373484864</v>
          </cell>
          <cell r="E14">
            <v>2998.5876954004343</v>
          </cell>
          <cell r="F14">
            <v>3555.9990112608239</v>
          </cell>
          <cell r="G14">
            <v>1115.5708987662347</v>
          </cell>
          <cell r="H14">
            <v>1105.4783676352815</v>
          </cell>
          <cell r="I14">
            <v>430.16666666666674</v>
          </cell>
          <cell r="J14">
            <v>4324.5509817852126</v>
          </cell>
          <cell r="K14">
            <v>3638.4805183873004</v>
          </cell>
          <cell r="L14">
            <v>1000.3756253006254</v>
          </cell>
          <cell r="M14">
            <v>135.02814905002424</v>
          </cell>
          <cell r="N14">
            <v>299.69072420634916</v>
          </cell>
        </row>
        <row r="27">
          <cell r="C27">
            <v>2594.1345868000003</v>
          </cell>
          <cell r="D27">
            <v>6803.0876429999971</v>
          </cell>
          <cell r="E27">
            <v>12855.033619999997</v>
          </cell>
          <cell r="F27">
            <v>8689.6530815000024</v>
          </cell>
          <cell r="G27">
            <v>8187.4184630000045</v>
          </cell>
          <cell r="H27">
            <v>8233.050768500003</v>
          </cell>
          <cell r="I27">
            <v>1446.5926499999998</v>
          </cell>
          <cell r="J27">
            <v>12642.144840000001</v>
          </cell>
          <cell r="K27">
            <v>9792.4475000000002</v>
          </cell>
          <cell r="L27">
            <v>8438.4483139999993</v>
          </cell>
          <cell r="M27">
            <v>7609.6212512000002</v>
          </cell>
          <cell r="N27">
            <v>6592.6750000000002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2AA8-BF37-E246-9077-4821983D1786}">
  <dimension ref="A2:O45"/>
  <sheetViews>
    <sheetView tabSelected="1" workbookViewId="0">
      <selection activeCell="E9" sqref="E9"/>
    </sheetView>
  </sheetViews>
  <sheetFormatPr baseColWidth="10" defaultColWidth="11" defaultRowHeight="16" x14ac:dyDescent="0.2"/>
  <cols>
    <col min="1" max="1" width="17" bestFit="1" customWidth="1"/>
    <col min="2" max="14" width="13" customWidth="1"/>
  </cols>
  <sheetData>
    <row r="2" spans="1: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5" x14ac:dyDescent="0.2">
      <c r="A3" s="1" t="s">
        <v>14</v>
      </c>
      <c r="B3" s="2">
        <f>[1]total!B9</f>
        <v>2493.8870000000002</v>
      </c>
      <c r="C3" s="2">
        <f>[1]total!C9</f>
        <v>142184.79419999997</v>
      </c>
      <c r="D3" s="2">
        <f>[1]total!D9</f>
        <v>142424.13940000001</v>
      </c>
      <c r="E3" s="2">
        <f>[1]total!E9</f>
        <v>138822.91415999999</v>
      </c>
      <c r="F3" s="2">
        <f>[1]total!F9</f>
        <v>82515.991399999984</v>
      </c>
      <c r="G3" s="2">
        <f>[1]total!G9</f>
        <v>21447.571319999999</v>
      </c>
      <c r="H3" s="2">
        <f>[1]total!H9</f>
        <v>59173.016881818163</v>
      </c>
      <c r="I3" s="2">
        <f>[1]total!I9</f>
        <v>69813.620527272709</v>
      </c>
      <c r="J3" s="2">
        <f>[1]total!J9</f>
        <v>30767.829200000007</v>
      </c>
      <c r="K3" s="2">
        <f>[1]total!K9</f>
        <v>9324.367400000001</v>
      </c>
      <c r="L3" s="2">
        <f>[1]total!L9</f>
        <v>9127.0544000000009</v>
      </c>
      <c r="M3" s="2">
        <f>[1]total!M9</f>
        <v>5592.9829</v>
      </c>
      <c r="N3" s="3">
        <f>SUM(B3:M3)</f>
        <v>713688.16878909082</v>
      </c>
      <c r="O3" s="7"/>
    </row>
    <row r="4" spans="1:15" x14ac:dyDescent="0.2">
      <c r="A4" s="1" t="s">
        <v>15</v>
      </c>
      <c r="B4" s="2">
        <f>[1]total!B10</f>
        <v>762.91284999999993</v>
      </c>
      <c r="C4" s="2">
        <f>[1]total!C10</f>
        <v>37161.252869999997</v>
      </c>
      <c r="D4" s="2">
        <f>[1]total!D10</f>
        <v>36922.69278153585</v>
      </c>
      <c r="E4" s="2">
        <f>[1]total!E10</f>
        <v>37559.869960000011</v>
      </c>
      <c r="F4" s="2">
        <f>[1]total!F10</f>
        <v>22303.051420000003</v>
      </c>
      <c r="G4" s="2">
        <f>[1]total!G10</f>
        <v>6721.1679999999978</v>
      </c>
      <c r="H4" s="2">
        <f>[1]total!H10</f>
        <v>16215.171311179265</v>
      </c>
      <c r="I4" s="2">
        <f>[1]total!I10</f>
        <v>21129.928869071093</v>
      </c>
      <c r="J4" s="2">
        <f>[1]total!J10</f>
        <v>5935.8266330191927</v>
      </c>
      <c r="K4" s="2">
        <f>[1]total!K10</f>
        <v>2006.2720957652618</v>
      </c>
      <c r="L4" s="2">
        <f>[1]total!L10</f>
        <v>2537.303127740453</v>
      </c>
      <c r="M4" s="2">
        <f>[1]total!M10</f>
        <v>1515.5255775608045</v>
      </c>
      <c r="N4" s="3">
        <f t="shared" ref="N4:N5" si="0">SUM(B4:M4)</f>
        <v>190770.97549587191</v>
      </c>
      <c r="O4" s="7"/>
    </row>
    <row r="5" spans="1:15" x14ac:dyDescent="0.2">
      <c r="A5" s="1" t="s">
        <v>16</v>
      </c>
      <c r="B5" s="2">
        <f>[1]total!B11</f>
        <v>13405.814259999997</v>
      </c>
      <c r="C5" s="2">
        <f>[1]total!C11</f>
        <v>67243.819589999999</v>
      </c>
      <c r="D5" s="2">
        <f>[1]total!D11</f>
        <v>88904.903130000006</v>
      </c>
      <c r="E5" s="2">
        <f>[1]total!E11</f>
        <v>95211.893689999997</v>
      </c>
      <c r="F5" s="2">
        <f>[1]total!F11</f>
        <v>101521.98032</v>
      </c>
      <c r="G5" s="2">
        <f>[1]total!G11</f>
        <v>66170.059290000005</v>
      </c>
      <c r="H5" s="2">
        <f>[1]total!H11</f>
        <v>76870.446927272729</v>
      </c>
      <c r="I5" s="2">
        <f>[1]total!I11</f>
        <v>91425.897159090906</v>
      </c>
      <c r="J5" s="2">
        <f>[1]total!J11</f>
        <v>12201.9715</v>
      </c>
      <c r="K5" s="2">
        <f>[1]total!K11</f>
        <v>23688.071499999998</v>
      </c>
      <c r="L5" s="2">
        <f>[1]total!L11</f>
        <v>23921.1574</v>
      </c>
      <c r="M5" s="2">
        <f>[1]total!M11</f>
        <v>22631.153999999999</v>
      </c>
      <c r="N5" s="3">
        <f t="shared" si="0"/>
        <v>683197.16876636364</v>
      </c>
    </row>
    <row r="8" spans="1:15" x14ac:dyDescent="0.2">
      <c r="A8" s="1" t="s">
        <v>17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</row>
    <row r="9" spans="1:15" x14ac:dyDescent="0.2">
      <c r="A9" s="1" t="s">
        <v>14</v>
      </c>
      <c r="B9" s="2">
        <f>[2]total!B9</f>
        <v>6428.5215719999997</v>
      </c>
      <c r="C9" s="2">
        <f>[2]total!C9</f>
        <v>18171.876744000001</v>
      </c>
      <c r="D9" s="2">
        <f>[2]total!D9</f>
        <v>19349.847432000002</v>
      </c>
      <c r="E9" s="2">
        <f>[2]total!E9</f>
        <v>31702.769808000001</v>
      </c>
      <c r="F9" s="2">
        <f>[2]total!F9</f>
        <v>2629</v>
      </c>
      <c r="G9" s="2">
        <f>[2]total!G9</f>
        <v>2854.3539959999998</v>
      </c>
      <c r="H9" s="2">
        <f>[2]total!H9</f>
        <v>2071.5487199999998</v>
      </c>
      <c r="I9" s="2">
        <f>[2]total!I9</f>
        <v>46169.34</v>
      </c>
      <c r="J9" s="2">
        <f>[2]total!J9</f>
        <v>91490.765440000003</v>
      </c>
      <c r="K9" s="2">
        <f>[2]total!K9</f>
        <v>140358.56949686326</v>
      </c>
      <c r="L9" s="2">
        <f>[2]total!L9</f>
        <v>19985.470200917251</v>
      </c>
      <c r="M9" s="2">
        <f>[2]total!M9</f>
        <v>203653.23630221951</v>
      </c>
      <c r="N9" s="3">
        <f>SUM(B9:M9)</f>
        <v>584865.29971200007</v>
      </c>
    </row>
    <row r="10" spans="1:15" x14ac:dyDescent="0.2">
      <c r="A10" s="1" t="s">
        <v>15</v>
      </c>
      <c r="B10" s="2">
        <f>[2]total!B10</f>
        <v>1735.7135399999997</v>
      </c>
      <c r="C10" s="2">
        <f>[2]total!C10</f>
        <v>5603.5601700000007</v>
      </c>
      <c r="D10" s="2">
        <f>[2]total!D10</f>
        <v>6103.0339400000012</v>
      </c>
      <c r="E10" s="2">
        <f>[2]total!E10</f>
        <v>10408.883180000003</v>
      </c>
      <c r="F10" s="2">
        <f>[2]total!F10</f>
        <v>854</v>
      </c>
      <c r="G10" s="2">
        <f>[2]total!G10</f>
        <v>1013.3154199999999</v>
      </c>
      <c r="H10" s="2">
        <f>[2]total!H10</f>
        <v>805.75698000000011</v>
      </c>
      <c r="I10" s="2">
        <f>[2]total!I10</f>
        <v>15315.2343</v>
      </c>
      <c r="J10" s="2">
        <f>[2]total!J10</f>
        <v>24525.589919527207</v>
      </c>
      <c r="K10" s="2">
        <f>[2]total!K10</f>
        <v>32863.707806866885</v>
      </c>
      <c r="L10" s="2">
        <f>[2]total!L10</f>
        <v>5034.0332487087644</v>
      </c>
      <c r="M10" s="2">
        <f>[2]total!M10</f>
        <v>53135.137942565772</v>
      </c>
      <c r="N10" s="3">
        <f t="shared" ref="N10:N11" si="1">SUM(B10:M10)</f>
        <v>157397.96644766864</v>
      </c>
    </row>
    <row r="11" spans="1:15" x14ac:dyDescent="0.2">
      <c r="A11" s="1" t="s">
        <v>16</v>
      </c>
      <c r="B11" s="2">
        <f>[2]total!B11</f>
        <v>7840.3933099999995</v>
      </c>
      <c r="C11" s="2">
        <f>[2]total!C11</f>
        <v>14301.475100000001</v>
      </c>
      <c r="D11" s="2">
        <f>[2]total!D11</f>
        <v>26062.960609999991</v>
      </c>
      <c r="E11" s="2">
        <f>[2]total!E11</f>
        <v>22962.349989999995</v>
      </c>
      <c r="F11" s="2">
        <f>[2]total!F11</f>
        <v>22420.325579999997</v>
      </c>
      <c r="G11" s="2">
        <f>[2]total!G11</f>
        <v>27850.908899999999</v>
      </c>
      <c r="H11" s="2">
        <f>[2]total!H11</f>
        <v>11366.037660000002</v>
      </c>
      <c r="I11" s="2">
        <f>[2]total!I11</f>
        <v>42226.536870000004</v>
      </c>
      <c r="J11" s="2">
        <f>[2]total!J11</f>
        <v>68417.02</v>
      </c>
      <c r="K11" s="2">
        <f>[2]total!K11</f>
        <v>123393.37641635569</v>
      </c>
      <c r="L11" s="2">
        <f>[2]total!L11</f>
        <v>69984.930351409159</v>
      </c>
      <c r="M11" s="2">
        <f>[2]total!M11</f>
        <v>102221.47054807706</v>
      </c>
      <c r="N11" s="3">
        <f t="shared" si="1"/>
        <v>539047.78533584182</v>
      </c>
    </row>
    <row r="12" spans="1:15" x14ac:dyDescent="0.2">
      <c r="I12" s="3">
        <f>I9-I10</f>
        <v>30854.105699999996</v>
      </c>
      <c r="J12" s="3">
        <f t="shared" ref="J12:M12" si="2">J9-J10</f>
        <v>66965.175520472796</v>
      </c>
      <c r="K12" s="3">
        <f t="shared" si="2"/>
        <v>107494.86168999638</v>
      </c>
      <c r="L12" s="3">
        <f t="shared" si="2"/>
        <v>14951.436952208485</v>
      </c>
      <c r="M12" s="3">
        <f t="shared" si="2"/>
        <v>150518.09835965373</v>
      </c>
    </row>
    <row r="14" spans="1:15" x14ac:dyDescent="0.2">
      <c r="A14" s="1" t="s">
        <v>18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</row>
    <row r="15" spans="1:15" x14ac:dyDescent="0.2">
      <c r="A15" s="1" t="s">
        <v>14</v>
      </c>
      <c r="B15" s="2">
        <f>[3]total!B9</f>
        <v>1874.9130400000001</v>
      </c>
      <c r="C15" s="2">
        <f>[3]total!C9</f>
        <v>8037.7035999999998</v>
      </c>
      <c r="D15" s="2">
        <f>[3]total!D9</f>
        <v>2130.9438</v>
      </c>
      <c r="E15" s="2">
        <f>[3]total!E9</f>
        <v>12122.393</v>
      </c>
      <c r="F15" s="2">
        <f>[3]total!F9</f>
        <v>14617.778</v>
      </c>
      <c r="G15" s="2">
        <f>[3]total!G9</f>
        <v>5184.7</v>
      </c>
      <c r="H15" s="2">
        <f>[3]total!H9</f>
        <v>387.12099999999998</v>
      </c>
      <c r="I15" s="2">
        <f>[3]total!I9</f>
        <v>49265.733140000004</v>
      </c>
      <c r="J15" s="2">
        <f>[3]total!J9</f>
        <v>211115.85846056993</v>
      </c>
      <c r="K15" s="2">
        <f>[3]total!K9</f>
        <v>46470.618373199999</v>
      </c>
      <c r="L15" s="2">
        <f>[3]total!L9</f>
        <v>73578.479090899986</v>
      </c>
      <c r="M15" s="2">
        <f>[3]total!M9</f>
        <v>7745.1030621999998</v>
      </c>
      <c r="N15" s="3">
        <f>SUM(B15:M15)</f>
        <v>432531.3445668699</v>
      </c>
    </row>
    <row r="16" spans="1:15" x14ac:dyDescent="0.2">
      <c r="A16" s="1" t="s">
        <v>15</v>
      </c>
      <c r="B16" s="2">
        <f>[3]total!B10</f>
        <v>727.69310999999993</v>
      </c>
      <c r="C16" s="2">
        <f>[3]total!C10</f>
        <v>2489.44652</v>
      </c>
      <c r="D16" s="2">
        <f>[3]total!D10</f>
        <v>-280.07551166339624</v>
      </c>
      <c r="E16" s="2">
        <f>[3]total!E10</f>
        <v>2795.7377951182916</v>
      </c>
      <c r="F16" s="2">
        <f>[3]total!F10</f>
        <v>3184.7507298847404</v>
      </c>
      <c r="G16" s="2">
        <f>[3]total!G10</f>
        <v>1501.5924906135699</v>
      </c>
      <c r="H16" s="2">
        <f>[3]total!H10</f>
        <v>0</v>
      </c>
      <c r="I16" s="2">
        <f>[3]total!I10</f>
        <v>13243.760026005297</v>
      </c>
      <c r="J16" s="2">
        <f>[3]total!J10</f>
        <v>56472.293379864372</v>
      </c>
      <c r="K16" s="2">
        <f>[3]total!K10</f>
        <v>8824.7484324924953</v>
      </c>
      <c r="L16" s="2">
        <f>[3]total!L10</f>
        <v>19672.518351446437</v>
      </c>
      <c r="M16" s="2">
        <f>[3]total!M10</f>
        <v>2070.7914054154153</v>
      </c>
      <c r="N16" s="3">
        <f t="shared" ref="N16:N17" si="3">SUM(B16:M16)</f>
        <v>110703.25672917721</v>
      </c>
    </row>
    <row r="17" spans="1:14" x14ac:dyDescent="0.2">
      <c r="A17" s="1" t="s">
        <v>16</v>
      </c>
      <c r="B17" s="2">
        <f>[3]total!B11</f>
        <v>59677.724890000005</v>
      </c>
      <c r="C17" s="2">
        <f>[3]total!C11</f>
        <v>43320.328000000001</v>
      </c>
      <c r="D17" s="2">
        <f>[3]total!D11</f>
        <v>17217.329000000002</v>
      </c>
      <c r="E17" s="2">
        <f>[3]total!E11</f>
        <v>20847.637999999999</v>
      </c>
      <c r="F17" s="2">
        <f>[3]total!F11</f>
        <v>16759.963599999999</v>
      </c>
      <c r="G17" s="2">
        <f>[3]total!G11</f>
        <v>12637.933199999999</v>
      </c>
      <c r="H17" s="2">
        <f>[3]total!H11</f>
        <v>8494.0427600000003</v>
      </c>
      <c r="I17" s="2">
        <f>[3]total!I11</f>
        <v>9938.3115399999988</v>
      </c>
      <c r="J17" s="2">
        <f>[3]total!J11</f>
        <v>96793.655041060003</v>
      </c>
      <c r="K17" s="2">
        <f>[3]total!K11</f>
        <v>43508.40534284</v>
      </c>
      <c r="L17" s="2">
        <f>[3]total!L11</f>
        <v>154036.18736225468</v>
      </c>
      <c r="M17" s="2">
        <f>[3]total!M11</f>
        <v>28038.693030359995</v>
      </c>
      <c r="N17" s="3">
        <f t="shared" si="3"/>
        <v>511270.21176651464</v>
      </c>
    </row>
    <row r="20" spans="1:14" x14ac:dyDescent="0.2">
      <c r="A20" s="1" t="s">
        <v>19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</row>
    <row r="21" spans="1:14" x14ac:dyDescent="0.2">
      <c r="A21" s="1" t="s">
        <v>14</v>
      </c>
      <c r="B21" s="2">
        <f>[4]total!B9</f>
        <v>1261.7564879999998</v>
      </c>
      <c r="C21" s="2">
        <f>[4]total!C9</f>
        <v>17353.314179999998</v>
      </c>
      <c r="D21" s="2">
        <f>[4]total!D9</f>
        <v>11112.229223999997</v>
      </c>
      <c r="E21" s="2">
        <f>[4]total!E9</f>
        <v>19712.578295999996</v>
      </c>
      <c r="F21" s="2">
        <f>[4]total!F9</f>
        <v>3903</v>
      </c>
      <c r="G21" s="2">
        <f>[4]total!G9</f>
        <v>4168.8395</v>
      </c>
      <c r="H21" s="2">
        <f>[4]total!H9</f>
        <v>2190.852324</v>
      </c>
      <c r="I21" s="2">
        <f>[4]total!I9</f>
        <v>2805.8359999999998</v>
      </c>
      <c r="J21" s="2">
        <f>[4]total!J9</f>
        <v>20429.465399999997</v>
      </c>
      <c r="K21" s="2">
        <f>[4]total!K9</f>
        <v>20185.3053</v>
      </c>
      <c r="L21" s="2">
        <f>[4]total!L9</f>
        <v>3582.3020000000001</v>
      </c>
      <c r="M21" s="2">
        <f>[4]total!M9</f>
        <v>1318.182</v>
      </c>
      <c r="N21" s="3">
        <f>SUM(B21:M21)</f>
        <v>108023.66071199998</v>
      </c>
    </row>
    <row r="22" spans="1:14" x14ac:dyDescent="0.2">
      <c r="A22" s="1" t="s">
        <v>15</v>
      </c>
      <c r="B22" s="2">
        <f>[4]total!B10</f>
        <v>348.84082999999987</v>
      </c>
      <c r="C22" s="2">
        <f>[4]total!C10</f>
        <v>5680.591989999999</v>
      </c>
      <c r="D22" s="2">
        <f>[4]total!D10</f>
        <v>4211.585439999998</v>
      </c>
      <c r="E22" s="2">
        <f>[4]total!E10</f>
        <v>6867.6438599999965</v>
      </c>
      <c r="F22" s="2">
        <f>[4]total!F10</f>
        <v>1398</v>
      </c>
      <c r="G22" s="2">
        <f>[4]total!G10</f>
        <v>1417.5206300000002</v>
      </c>
      <c r="H22" s="2">
        <f>[4]total!H10</f>
        <v>857.59864000000005</v>
      </c>
      <c r="I22" s="2">
        <f>[4]total!I10</f>
        <v>764.27652999999998</v>
      </c>
      <c r="J22" s="2">
        <f>[4]total!J10</f>
        <v>4228.9918563714673</v>
      </c>
      <c r="K22" s="2">
        <f>[4]total!K10</f>
        <v>4489.5037786815747</v>
      </c>
      <c r="L22" s="2">
        <f>[4]total!L10</f>
        <v>957.88425974025984</v>
      </c>
      <c r="M22" s="2">
        <f>[4]total!M10</f>
        <v>329.54500000000002</v>
      </c>
      <c r="N22" s="3">
        <f t="shared" ref="N22:N23" si="4">SUM(B22:M22)</f>
        <v>31551.982814793289</v>
      </c>
    </row>
    <row r="23" spans="1:14" x14ac:dyDescent="0.2">
      <c r="A23" s="1" t="s">
        <v>16</v>
      </c>
      <c r="B23" s="2">
        <f>[4]total!B11</f>
        <v>3337.7348299999999</v>
      </c>
      <c r="C23" s="2">
        <f>[4]total!C11</f>
        <v>12921.685660000001</v>
      </c>
      <c r="D23" s="2">
        <f>[4]total!D11</f>
        <v>9032.4018300000007</v>
      </c>
      <c r="E23" s="2">
        <f>[4]total!E11</f>
        <v>13821.40511</v>
      </c>
      <c r="F23" s="2">
        <f>[4]total!F11</f>
        <v>7509.26343</v>
      </c>
      <c r="G23" s="2">
        <f>[4]total!G11</f>
        <v>7938.4514999999992</v>
      </c>
      <c r="H23" s="2">
        <f>[4]total!H11</f>
        <v>7496.2617</v>
      </c>
      <c r="I23" s="2">
        <f>[4]total!I11</f>
        <v>2833.31106</v>
      </c>
      <c r="J23" s="2">
        <f>[4]total!J11</f>
        <v>14008.7124</v>
      </c>
      <c r="K23" s="2">
        <f>[4]total!K11</f>
        <v>14852.490179999997</v>
      </c>
      <c r="L23" s="2">
        <f>[4]total!L11</f>
        <v>5729.6377300000004</v>
      </c>
      <c r="M23" s="2">
        <f>[4]total!M11</f>
        <v>3311.6923499999998</v>
      </c>
      <c r="N23" s="3">
        <f t="shared" si="4"/>
        <v>102793.04777999999</v>
      </c>
    </row>
    <row r="24" spans="1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6" spans="1:14" x14ac:dyDescent="0.2">
      <c r="A26" s="1" t="s">
        <v>20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</row>
    <row r="27" spans="1:14" x14ac:dyDescent="0.2">
      <c r="A27" s="1" t="s">
        <v>14</v>
      </c>
      <c r="B27" s="2">
        <f>[5]total!B9</f>
        <v>124.55086799999999</v>
      </c>
      <c r="C27" s="2">
        <f>[5]total!C9</f>
        <v>122.126892</v>
      </c>
      <c r="D27" s="2">
        <f>[5]total!D9</f>
        <v>990.18045599999982</v>
      </c>
      <c r="E27" s="2">
        <f>[5]total!E9</f>
        <v>182.44287599999998</v>
      </c>
      <c r="F27" s="2">
        <f>[5]total!F9</f>
        <v>127</v>
      </c>
      <c r="G27" s="2">
        <f>[5]total!G9</f>
        <v>5472.38</v>
      </c>
      <c r="H27" s="2">
        <f>[5]total!H9</f>
        <v>1037.7942479999999</v>
      </c>
      <c r="I27" s="2">
        <f>[5]total!I9</f>
        <v>575.26</v>
      </c>
      <c r="J27" s="2">
        <f>[5]total!J9</f>
        <v>536.30050000000006</v>
      </c>
      <c r="K27" s="2">
        <f>[5]total!K9</f>
        <v>219.09100000000001</v>
      </c>
      <c r="L27" s="2">
        <f>[5]total!L9</f>
        <v>214.04499999999999</v>
      </c>
      <c r="M27" s="2">
        <f>[5]total!M9</f>
        <v>149.636</v>
      </c>
      <c r="N27" s="3">
        <f>SUM(B27:M27)</f>
        <v>9750.8078399999995</v>
      </c>
    </row>
    <row r="28" spans="1:14" x14ac:dyDescent="0.2">
      <c r="A28" s="1" t="s">
        <v>15</v>
      </c>
      <c r="B28" s="2">
        <f>[5]total!B10</f>
        <v>9.0666000000000082</v>
      </c>
      <c r="C28" s="2">
        <f>[5]total!C10</f>
        <v>-1.9169499999999857</v>
      </c>
      <c r="D28" s="2">
        <f>[5]total!D10</f>
        <v>176.78480999999988</v>
      </c>
      <c r="E28" s="2">
        <f>[5]total!E10</f>
        <v>15.900319999999994</v>
      </c>
      <c r="F28" s="2">
        <f>[5]total!F10</f>
        <v>-8</v>
      </c>
      <c r="G28" s="2">
        <f>[5]total!G10</f>
        <v>1314.3783102813852</v>
      </c>
      <c r="H28" s="2">
        <f>[5]total!H10</f>
        <v>322.12023999999997</v>
      </c>
      <c r="I28" s="2">
        <f>[5]total!I10</f>
        <v>142.50800000000001</v>
      </c>
      <c r="J28" s="2">
        <f>[5]total!J10</f>
        <v>139.01585</v>
      </c>
      <c r="K28" s="2">
        <f>[5]total!K10</f>
        <v>54.773000000000003</v>
      </c>
      <c r="L28" s="2">
        <f>[5]total!L10</f>
        <v>47.593000000000004</v>
      </c>
      <c r="M28" s="2">
        <f>[5]total!M10</f>
        <v>32.673999999999999</v>
      </c>
      <c r="N28" s="3">
        <f t="shared" ref="N28:N29" si="5">SUM(B28:M28)</f>
        <v>2244.8971802813849</v>
      </c>
    </row>
    <row r="29" spans="1:14" x14ac:dyDescent="0.2">
      <c r="A29" s="1" t="s">
        <v>16</v>
      </c>
      <c r="B29" s="2">
        <f>[5]total!B11</f>
        <v>440.33499999999998</v>
      </c>
      <c r="C29" s="2">
        <f>[5]total!C11</f>
        <v>304.50400000000002</v>
      </c>
      <c r="D29" s="2">
        <f>[5]total!D11</f>
        <v>242.785</v>
      </c>
      <c r="E29" s="2">
        <f>[5]total!E11</f>
        <v>629.47299999999996</v>
      </c>
      <c r="F29" s="2">
        <f>[5]total!F11</f>
        <v>145.85499999999999</v>
      </c>
      <c r="G29" s="2">
        <f>[5]total!G11</f>
        <v>2972.6934999999999</v>
      </c>
      <c r="H29" s="2">
        <f>[5]total!H11</f>
        <v>1383.9765</v>
      </c>
      <c r="I29" s="2">
        <f>[5]total!I11</f>
        <v>626.07898</v>
      </c>
      <c r="J29" s="2">
        <f>[5]total!J11</f>
        <v>2524.6548900000003</v>
      </c>
      <c r="K29" s="2">
        <f>[5]total!K11</f>
        <v>190</v>
      </c>
      <c r="L29" s="2">
        <f>[5]total!L11</f>
        <v>185</v>
      </c>
      <c r="M29" s="2">
        <f>[5]total!M11</f>
        <v>130</v>
      </c>
      <c r="N29" s="3">
        <f t="shared" si="5"/>
        <v>9775.3558699999994</v>
      </c>
    </row>
    <row r="32" spans="1:14" x14ac:dyDescent="0.2">
      <c r="A32" s="1" t="s">
        <v>21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</row>
    <row r="33" spans="1:14" x14ac:dyDescent="0.2">
      <c r="A33" s="1" t="s">
        <v>14</v>
      </c>
      <c r="B33" s="2">
        <f>B3+B9+B15+B21+B27</f>
        <v>12183.628967999999</v>
      </c>
      <c r="C33" s="2">
        <f t="shared" ref="C33:M33" si="6">C3+C9+C15+C21+C27</f>
        <v>185869.81561599998</v>
      </c>
      <c r="D33" s="2">
        <f t="shared" si="6"/>
        <v>176007.34031200004</v>
      </c>
      <c r="E33" s="2">
        <f t="shared" si="6"/>
        <v>202543.09813999999</v>
      </c>
      <c r="F33" s="2">
        <f t="shared" si="6"/>
        <v>103792.76939999999</v>
      </c>
      <c r="G33" s="2">
        <f t="shared" si="6"/>
        <v>39127.844815999997</v>
      </c>
      <c r="H33" s="2">
        <f t="shared" si="6"/>
        <v>64860.333173818159</v>
      </c>
      <c r="I33" s="2">
        <f t="shared" si="6"/>
        <v>168629.78966727274</v>
      </c>
      <c r="J33" s="2">
        <f t="shared" si="6"/>
        <v>354340.21900056995</v>
      </c>
      <c r="K33" s="2">
        <f t="shared" si="6"/>
        <v>216557.95157006325</v>
      </c>
      <c r="L33" s="2">
        <f t="shared" si="6"/>
        <v>106487.35069181724</v>
      </c>
      <c r="M33" s="2">
        <f t="shared" si="6"/>
        <v>218459.14026441952</v>
      </c>
      <c r="N33" s="3">
        <f>SUM(B33:M33)</f>
        <v>1848859.2816199611</v>
      </c>
    </row>
    <row r="34" spans="1:14" x14ac:dyDescent="0.2">
      <c r="A34" s="1" t="s">
        <v>15</v>
      </c>
      <c r="B34" s="2">
        <f t="shared" ref="B34:M35" si="7">B4+B10+B16+B22+B28</f>
        <v>3584.2269299999998</v>
      </c>
      <c r="C34" s="2">
        <f t="shared" si="7"/>
        <v>50932.934599999993</v>
      </c>
      <c r="D34" s="2">
        <f t="shared" si="7"/>
        <v>47134.021459872449</v>
      </c>
      <c r="E34" s="2">
        <f t="shared" si="7"/>
        <v>57648.035115118306</v>
      </c>
      <c r="F34" s="2">
        <f t="shared" si="7"/>
        <v>27731.802149884745</v>
      </c>
      <c r="G34" s="2">
        <f t="shared" si="7"/>
        <v>11967.974850894954</v>
      </c>
      <c r="H34" s="2">
        <f t="shared" si="7"/>
        <v>18200.647171179266</v>
      </c>
      <c r="I34" s="2">
        <f t="shared" si="7"/>
        <v>50595.707725076398</v>
      </c>
      <c r="J34" s="2">
        <f t="shared" si="7"/>
        <v>91301.717638782226</v>
      </c>
      <c r="K34" s="2">
        <f t="shared" si="7"/>
        <v>48239.005113806219</v>
      </c>
      <c r="L34" s="2">
        <f t="shared" si="7"/>
        <v>28249.331987635913</v>
      </c>
      <c r="M34" s="2">
        <f t="shared" si="7"/>
        <v>57083.673925541989</v>
      </c>
      <c r="N34" s="3">
        <f t="shared" ref="N34:N35" si="8">SUM(B34:M34)</f>
        <v>492669.07866779249</v>
      </c>
    </row>
    <row r="35" spans="1:14" x14ac:dyDescent="0.2">
      <c r="A35" s="1" t="s">
        <v>16</v>
      </c>
      <c r="B35" s="2">
        <f t="shared" si="7"/>
        <v>84702.002290000019</v>
      </c>
      <c r="C35" s="2">
        <f t="shared" si="7"/>
        <v>138091.81234999996</v>
      </c>
      <c r="D35" s="2">
        <f t="shared" si="7"/>
        <v>141460.37956999999</v>
      </c>
      <c r="E35" s="2">
        <f t="shared" si="7"/>
        <v>153472.75978999998</v>
      </c>
      <c r="F35" s="2">
        <f t="shared" si="7"/>
        <v>148357.38793</v>
      </c>
      <c r="G35" s="2">
        <f t="shared" si="7"/>
        <v>117570.04638999999</v>
      </c>
      <c r="H35" s="2">
        <f t="shared" si="7"/>
        <v>105610.76554727273</v>
      </c>
      <c r="I35" s="2">
        <f t="shared" si="7"/>
        <v>147050.13560909091</v>
      </c>
      <c r="J35" s="2">
        <f t="shared" si="7"/>
        <v>193946.01383106</v>
      </c>
      <c r="K35" s="2">
        <f t="shared" si="7"/>
        <v>205632.34343919568</v>
      </c>
      <c r="L35" s="2">
        <f t="shared" si="7"/>
        <v>253856.91284366383</v>
      </c>
      <c r="M35" s="2">
        <f t="shared" si="7"/>
        <v>156333.00992843704</v>
      </c>
      <c r="N35" s="3">
        <f t="shared" si="8"/>
        <v>1846083.5695187203</v>
      </c>
    </row>
    <row r="38" spans="1:14" x14ac:dyDescent="0.2">
      <c r="A38" s="8" t="s">
        <v>22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">
      <c r="A39" s="9" t="s">
        <v>23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9</v>
      </c>
      <c r="K39" t="s">
        <v>10</v>
      </c>
      <c r="L39" t="s">
        <v>11</v>
      </c>
      <c r="M39" t="s">
        <v>12</v>
      </c>
      <c r="N39" s="9" t="s">
        <v>13</v>
      </c>
    </row>
    <row r="40" spans="1:14" x14ac:dyDescent="0.2">
      <c r="A40" t="s">
        <v>24</v>
      </c>
      <c r="B40" s="2">
        <f>'[1]mrk fcst'!B10/1000</f>
        <v>41.667000000000002</v>
      </c>
      <c r="C40" s="2">
        <f>'[1]mrk fcst'!C10/1000</f>
        <v>41.667000000000002</v>
      </c>
      <c r="D40" s="2">
        <f>'[1]mrk fcst'!D10/1000</f>
        <v>875.88300000000004</v>
      </c>
      <c r="E40" s="2">
        <f>'[1]mrk fcst'!E10/1000</f>
        <v>791.66700000000003</v>
      </c>
      <c r="F40" s="2">
        <f>'[1]mrk fcst'!F10/1000</f>
        <v>1775.3879999999999</v>
      </c>
      <c r="G40" s="2">
        <f>'[1]mrk fcst'!G10/1000</f>
        <v>41.667000000000002</v>
      </c>
      <c r="H40" s="2">
        <f>'[1]mrk fcst'!H10/1000</f>
        <v>41.667000000000002</v>
      </c>
      <c r="I40" s="2">
        <f>'[1]mrk fcst'!I10/1000</f>
        <v>741.66700000000003</v>
      </c>
      <c r="J40" s="2">
        <f>'[1]mrk fcst'!J10/1000</f>
        <v>2391.6669999999999</v>
      </c>
      <c r="K40" s="2">
        <f>'[1]mrk fcst'!K10/1000</f>
        <v>1091.6669999999999</v>
      </c>
      <c r="L40" s="2">
        <f>'[1]mrk fcst'!L10/1000</f>
        <v>41.667000000000002</v>
      </c>
      <c r="M40" s="2">
        <f>'[1]mrk fcst'!M10/1000</f>
        <v>41.667000000000002</v>
      </c>
      <c r="N40" s="2">
        <f>SUM(B40:M40)</f>
        <v>7917.9410000000007</v>
      </c>
    </row>
    <row r="41" spans="1:14" x14ac:dyDescent="0.2">
      <c r="A41" t="s">
        <v>25</v>
      </c>
      <c r="B41" s="2">
        <f>'[2]mrk fcst'!B10/1000</f>
        <v>0</v>
      </c>
      <c r="C41" s="2">
        <f>'[2]mrk fcst'!C10/1000</f>
        <v>0</v>
      </c>
      <c r="D41" s="2">
        <f>'[2]mrk fcst'!D10/1000</f>
        <v>0</v>
      </c>
      <c r="E41" s="2">
        <f>'[2]mrk fcst'!E10/1000</f>
        <v>756.25</v>
      </c>
      <c r="F41" s="2">
        <f>'[2]mrk fcst'!F10/1000</f>
        <v>0</v>
      </c>
      <c r="G41" s="2">
        <f>'[2]mrk fcst'!G10/1000</f>
        <v>0</v>
      </c>
      <c r="H41" s="2">
        <f>'[2]mrk fcst'!H10/1000</f>
        <v>0</v>
      </c>
      <c r="I41" s="2">
        <f>'[2]mrk fcst'!I10/1000</f>
        <v>0</v>
      </c>
      <c r="J41" s="2">
        <f>'[2]mrk fcst'!J10/1000</f>
        <v>0</v>
      </c>
      <c r="K41" s="2">
        <f>'[2]mrk fcst'!K10/1000</f>
        <v>3900</v>
      </c>
      <c r="L41" s="2">
        <f>'[2]mrk fcst'!L10/1000</f>
        <v>200</v>
      </c>
      <c r="M41" s="2">
        <f>'[2]mrk fcst'!M10/1000</f>
        <v>200</v>
      </c>
      <c r="N41" s="2">
        <f t="shared" ref="N41:N45" si="9">SUM(B41:M41)</f>
        <v>5056.25</v>
      </c>
    </row>
    <row r="42" spans="1:14" x14ac:dyDescent="0.2">
      <c r="A42" t="s">
        <v>18</v>
      </c>
      <c r="B42" s="2">
        <f>'[3]mrk fcst'!B10/1000</f>
        <v>0</v>
      </c>
      <c r="C42" s="2">
        <f>'[3]mrk fcst'!C10/1000</f>
        <v>0</v>
      </c>
      <c r="D42" s="2">
        <f>'[3]mrk fcst'!D10/1000</f>
        <v>850</v>
      </c>
      <c r="E42" s="2">
        <f>'[3]mrk fcst'!E10/1000</f>
        <v>0</v>
      </c>
      <c r="F42" s="2">
        <f>'[3]mrk fcst'!F10/1000</f>
        <v>0</v>
      </c>
      <c r="G42" s="2">
        <f>'[3]mrk fcst'!G10/1000</f>
        <v>0</v>
      </c>
      <c r="H42" s="2">
        <f>'[3]mrk fcst'!H10/1000</f>
        <v>0</v>
      </c>
      <c r="I42" s="2">
        <f>'[3]mrk fcst'!I10/1000</f>
        <v>0</v>
      </c>
      <c r="J42" s="2">
        <f>'[3]mrk fcst'!J10/1000</f>
        <v>0</v>
      </c>
      <c r="K42" s="2">
        <f>'[3]mrk fcst'!K10/1000</f>
        <v>3600</v>
      </c>
      <c r="L42" s="2">
        <f>'[3]mrk fcst'!L10/1000</f>
        <v>0</v>
      </c>
      <c r="M42" s="2">
        <f>'[3]mrk fcst'!M10/1000</f>
        <v>0</v>
      </c>
      <c r="N42" s="2">
        <f t="shared" si="9"/>
        <v>4450</v>
      </c>
    </row>
    <row r="43" spans="1:14" x14ac:dyDescent="0.2">
      <c r="A43" t="s">
        <v>26</v>
      </c>
      <c r="B43" s="2">
        <f>'[4]mrk fcst'!B10/1000</f>
        <v>41.667000000000002</v>
      </c>
      <c r="C43" s="2">
        <f>'[4]mrk fcst'!C10/1000</f>
        <v>41.667000000000002</v>
      </c>
      <c r="D43" s="2">
        <f>'[4]mrk fcst'!D10/1000</f>
        <v>0</v>
      </c>
      <c r="E43" s="2">
        <f>'[4]mrk fcst'!E10/1000</f>
        <v>75</v>
      </c>
      <c r="F43" s="2">
        <f>'[4]mrk fcst'!F10/1000</f>
        <v>363.54199999999997</v>
      </c>
      <c r="G43" s="2">
        <f>'[4]mrk fcst'!G10/1000</f>
        <v>0</v>
      </c>
      <c r="H43" s="2">
        <f>'[4]mrk fcst'!H10/1000</f>
        <v>0</v>
      </c>
      <c r="I43" s="2">
        <f>'[4]mrk fcst'!I10/1000</f>
        <v>0</v>
      </c>
      <c r="J43" s="2">
        <f>'[4]mrk fcst'!J10/1000</f>
        <v>400</v>
      </c>
      <c r="K43" s="2">
        <f>'[4]mrk fcst'!K10/1000</f>
        <v>100</v>
      </c>
      <c r="L43" s="2">
        <f>'[4]mrk fcst'!L10/1000</f>
        <v>0</v>
      </c>
      <c r="M43" s="2">
        <f>'[4]mrk fcst'!M10/1000</f>
        <v>0</v>
      </c>
      <c r="N43" s="2">
        <f t="shared" si="9"/>
        <v>1021.876</v>
      </c>
    </row>
    <row r="44" spans="1:14" x14ac:dyDescent="0.2">
      <c r="A44" t="s">
        <v>27</v>
      </c>
      <c r="B44" s="2">
        <f>'[5]mrk fcst'!B10/1000</f>
        <v>0</v>
      </c>
      <c r="C44" s="2">
        <f>'[5]mrk fcst'!C10/1000</f>
        <v>0</v>
      </c>
      <c r="D44" s="2">
        <f>'[5]mrk fcst'!D10/1000</f>
        <v>0</v>
      </c>
      <c r="E44" s="2">
        <f>'[5]mrk fcst'!E10/1000</f>
        <v>0</v>
      </c>
      <c r="F44" s="2">
        <f>'[5]mrk fcst'!F10/1000</f>
        <v>0</v>
      </c>
      <c r="G44" s="2">
        <f>'[5]mrk fcst'!G10/1000</f>
        <v>0</v>
      </c>
      <c r="H44" s="2">
        <f>'[5]mrk fcst'!H10/1000</f>
        <v>0</v>
      </c>
      <c r="I44" s="2">
        <f>'[5]mrk fcst'!I10/1000</f>
        <v>0</v>
      </c>
      <c r="J44" s="2">
        <f>'[5]mrk fcst'!J10/1000</f>
        <v>0</v>
      </c>
      <c r="K44" s="2">
        <f>'[5]mrk fcst'!K10/1000</f>
        <v>0</v>
      </c>
      <c r="L44" s="2">
        <f>'[5]mrk fcst'!L10/1000</f>
        <v>0</v>
      </c>
      <c r="M44" s="2">
        <f>'[5]mrk fcst'!M10/1000</f>
        <v>0</v>
      </c>
      <c r="N44" s="2">
        <f t="shared" si="9"/>
        <v>0</v>
      </c>
    </row>
    <row r="45" spans="1:14" x14ac:dyDescent="0.2">
      <c r="A45" t="s">
        <v>28</v>
      </c>
      <c r="B45" s="2">
        <f>SUM(B40:B44)</f>
        <v>83.334000000000003</v>
      </c>
      <c r="C45" s="2">
        <f t="shared" ref="C45:M45" si="10">SUM(C40:C44)</f>
        <v>83.334000000000003</v>
      </c>
      <c r="D45" s="2">
        <f t="shared" si="10"/>
        <v>1725.883</v>
      </c>
      <c r="E45" s="2">
        <f t="shared" si="10"/>
        <v>1622.9169999999999</v>
      </c>
      <c r="F45" s="2">
        <f t="shared" si="10"/>
        <v>2138.9299999999998</v>
      </c>
      <c r="G45" s="2">
        <f t="shared" si="10"/>
        <v>41.667000000000002</v>
      </c>
      <c r="H45" s="2">
        <f t="shared" si="10"/>
        <v>41.667000000000002</v>
      </c>
      <c r="I45" s="2">
        <f t="shared" si="10"/>
        <v>741.66700000000003</v>
      </c>
      <c r="J45" s="2">
        <f t="shared" si="10"/>
        <v>2791.6669999999999</v>
      </c>
      <c r="K45" s="2">
        <f t="shared" si="10"/>
        <v>8691.6669999999995</v>
      </c>
      <c r="L45" s="2">
        <f t="shared" si="10"/>
        <v>241.667</v>
      </c>
      <c r="M45" s="2">
        <f t="shared" si="10"/>
        <v>241.667</v>
      </c>
      <c r="N45" s="2">
        <f t="shared" si="9"/>
        <v>18446.067000000003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8EAB-7F75-F74A-915B-E2EC07EB163C}">
  <dimension ref="A2:O45"/>
  <sheetViews>
    <sheetView topLeftCell="A3" workbookViewId="0">
      <selection activeCell="E17" sqref="E17"/>
    </sheetView>
  </sheetViews>
  <sheetFormatPr baseColWidth="10" defaultColWidth="11" defaultRowHeight="16" x14ac:dyDescent="0.2"/>
  <cols>
    <col min="1" max="1" width="17" bestFit="1" customWidth="1"/>
    <col min="2" max="14" width="13" customWidth="1"/>
  </cols>
  <sheetData>
    <row r="2" spans="1: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5" x14ac:dyDescent="0.2">
      <c r="A3" s="1" t="s">
        <v>14</v>
      </c>
      <c r="B3" s="4">
        <f>FCST!B3-BUD!B3</f>
        <v>-9209.333860399991</v>
      </c>
      <c r="C3" s="4">
        <f>FCST!C3-BUD!C3</f>
        <v>33197.813024200004</v>
      </c>
      <c r="D3" s="4">
        <f>FCST!D3-BUD!D3</f>
        <v>5091.5887770500267</v>
      </c>
      <c r="E3" s="4">
        <f>FCST!E3-BUD!E3</f>
        <v>20058.953323750029</v>
      </c>
      <c r="F3" s="4">
        <f>FCST!F3-BUD!F3</f>
        <v>4592.2043367499864</v>
      </c>
      <c r="G3" s="4">
        <f>FCST!G3-BUD!G3</f>
        <v>-11367.984572350015</v>
      </c>
      <c r="H3" s="4">
        <f>FCST!H3-BUD!H3</f>
        <v>43606.436434601506</v>
      </c>
      <c r="I3" s="4">
        <f>FCST!I3-BUD!I3</f>
        <v>38683.116655650498</v>
      </c>
      <c r="J3" s="4">
        <f>FCST!J3-BUD!J3</f>
        <v>-2336.6129434166505</v>
      </c>
      <c r="K3" s="4">
        <f>FCST!K3-BUD!K3</f>
        <v>-5920.6619315999942</v>
      </c>
      <c r="L3" s="4">
        <f>FCST!L3-BUD!L3</f>
        <v>4499.1490604000001</v>
      </c>
      <c r="M3" s="4">
        <f>FCST!M3-BUD!M3</f>
        <v>1982.6338288999996</v>
      </c>
      <c r="N3" s="4">
        <f>FCST!N3-BUD!N3</f>
        <v>122877.30213353538</v>
      </c>
      <c r="O3" s="12">
        <f>N3/BUD!N3</f>
        <v>0.20798077535221307</v>
      </c>
    </row>
    <row r="4" spans="1:15" x14ac:dyDescent="0.2">
      <c r="A4" s="1" t="s">
        <v>15</v>
      </c>
      <c r="B4" s="4">
        <f>FCST!B4-BUD!B4</f>
        <v>-2610.4142878379498</v>
      </c>
      <c r="C4" s="4">
        <f>FCST!C4-BUD!C4</f>
        <v>13203.80113678654</v>
      </c>
      <c r="D4" s="4">
        <f>FCST!D4-BUD!D4</f>
        <v>10061.194477656958</v>
      </c>
      <c r="E4" s="4">
        <f>FCST!E4-BUD!E4</f>
        <v>12707.496921882834</v>
      </c>
      <c r="F4" s="4">
        <f>FCST!F4-BUD!F4</f>
        <v>5463.8919639883534</v>
      </c>
      <c r="G4" s="4">
        <f>FCST!G4-BUD!G4</f>
        <v>141.33657891322218</v>
      </c>
      <c r="H4" s="4">
        <f>FCST!H4-BUD!H4</f>
        <v>11835.172350491957</v>
      </c>
      <c r="I4" s="4">
        <f>FCST!I4-BUD!I4</f>
        <v>12504.34973597715</v>
      </c>
      <c r="J4" s="4">
        <f>FCST!J4-BUD!J4</f>
        <v>-1780.7541509005987</v>
      </c>
      <c r="K4" s="4">
        <f>FCST!K4-BUD!K4</f>
        <v>-2093.6473314672494</v>
      </c>
      <c r="L4" s="4">
        <f>FCST!L4-BUD!L4</f>
        <v>866.52845389814729</v>
      </c>
      <c r="M4" s="4">
        <f>FCST!M4-BUD!M4</f>
        <v>191.54967601356088</v>
      </c>
      <c r="N4" s="4">
        <f>FCST!N4-BUD!N4</f>
        <v>60490.505525402899</v>
      </c>
      <c r="O4" s="12">
        <f>N4/BUD!N4</f>
        <v>0.46430985042588829</v>
      </c>
    </row>
    <row r="5" spans="1:15" x14ac:dyDescent="0.2">
      <c r="A5" s="1" t="s">
        <v>16</v>
      </c>
      <c r="B5" s="4">
        <f>FCST!B5-BUD!B5</f>
        <v>3818.8857599999974</v>
      </c>
      <c r="C5" s="4">
        <f>FCST!C5-BUD!C5</f>
        <v>9301.6718265999589</v>
      </c>
      <c r="D5" s="4">
        <f>FCST!D5-BUD!D5</f>
        <v>-8095.0254411500355</v>
      </c>
      <c r="E5" s="4">
        <f>FCST!E5-BUD!E5</f>
        <v>-10420.039794949975</v>
      </c>
      <c r="F5" s="4">
        <f>FCST!F5-BUD!F5</f>
        <v>-5063.2207195499941</v>
      </c>
      <c r="G5" s="4">
        <f>FCST!G5-BUD!G5</f>
        <v>-3992.6797369499836</v>
      </c>
      <c r="H5" s="4">
        <f>FCST!H5-BUD!H5</f>
        <v>42219.534285372749</v>
      </c>
      <c r="I5" s="4">
        <f>FCST!I5-BUD!I5</f>
        <v>69342.845510390907</v>
      </c>
      <c r="J5" s="4">
        <f>FCST!J5-BUD!J5</f>
        <v>-4879.8214199999929</v>
      </c>
      <c r="K5" s="4">
        <f>FCST!K5-BUD!K5</f>
        <v>660.10421828334438</v>
      </c>
      <c r="L5" s="4">
        <f>FCST!L5-BUD!L5</f>
        <v>4085.1417408777852</v>
      </c>
      <c r="M5" s="4">
        <f>FCST!M5-BUD!M5</f>
        <v>-2008.9747384166585</v>
      </c>
      <c r="N5" s="4">
        <f>FCST!N5-BUD!N5</f>
        <v>94968.421490508015</v>
      </c>
      <c r="O5" s="12">
        <f>N5/BUD!N5</f>
        <v>0.16144811339179865</v>
      </c>
    </row>
    <row r="6" spans="1:15" x14ac:dyDescent="0.2">
      <c r="O6" s="13"/>
    </row>
    <row r="7" spans="1:15" x14ac:dyDescent="0.2">
      <c r="O7" s="13"/>
    </row>
    <row r="8" spans="1:15" x14ac:dyDescent="0.2">
      <c r="A8" s="1" t="s">
        <v>17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3"/>
    </row>
    <row r="9" spans="1:15" x14ac:dyDescent="0.2">
      <c r="A9" s="1" t="s">
        <v>14</v>
      </c>
      <c r="B9" s="4">
        <f>FCST!B9-BUD!B9</f>
        <v>6428.5215719999997</v>
      </c>
      <c r="C9" s="4">
        <f>FCST!C9-BUD!C9</f>
        <v>3044.7952440000026</v>
      </c>
      <c r="D9" s="4">
        <f>FCST!D9-BUD!D9</f>
        <v>-12372.91036799999</v>
      </c>
      <c r="E9" s="4">
        <f>FCST!E9-BUD!E9</f>
        <v>13817.301108</v>
      </c>
      <c r="F9" s="4">
        <f>FCST!F9-BUD!F9</f>
        <v>-364.20020000000022</v>
      </c>
      <c r="G9" s="4">
        <f>FCST!G9-BUD!G9</f>
        <v>2551.1241959999998</v>
      </c>
      <c r="H9" s="4">
        <f>FCST!H9-BUD!H9</f>
        <v>2071.5487199999998</v>
      </c>
      <c r="I9" s="4">
        <f>FCST!I9-BUD!I9</f>
        <v>-39596.183541540013</v>
      </c>
      <c r="J9" s="4">
        <f>FCST!J9-BUD!J9</f>
        <v>-33582.288957169963</v>
      </c>
      <c r="K9" s="4">
        <f>FCST!K9-BUD!K9</f>
        <v>-39346.063074629201</v>
      </c>
      <c r="L9" s="4">
        <f>FCST!L9-BUD!L9</f>
        <v>-18804.945339530244</v>
      </c>
      <c r="M9" s="4">
        <f>FCST!M9-BUD!M9</f>
        <v>195208.0718741545</v>
      </c>
      <c r="N9" s="4">
        <f>FCST!N9-BUD!N9</f>
        <v>79054.771233285079</v>
      </c>
      <c r="O9" s="12">
        <f>N9/BUD!N9</f>
        <v>0.15629324970963268</v>
      </c>
    </row>
    <row r="10" spans="1:15" x14ac:dyDescent="0.2">
      <c r="A10" s="1" t="s">
        <v>15</v>
      </c>
      <c r="B10" s="4">
        <f>FCST!B10-BUD!B10</f>
        <v>1735.7135399999997</v>
      </c>
      <c r="C10" s="4">
        <f>FCST!C10-BUD!C10</f>
        <v>2580.3167421317921</v>
      </c>
      <c r="D10" s="4">
        <f>FCST!D10-BUD!D10</f>
        <v>-1122.0961729048322</v>
      </c>
      <c r="E10" s="4">
        <f>FCST!E10-BUD!E10</f>
        <v>5633.4707757450433</v>
      </c>
      <c r="F10" s="4">
        <f>FCST!F10-BUD!F10</f>
        <v>50.313921931735422</v>
      </c>
      <c r="G10" s="4">
        <f>FCST!G10-BUD!G10</f>
        <v>930.90159874826691</v>
      </c>
      <c r="H10" s="4">
        <f>FCST!H10-BUD!H10</f>
        <v>805.75698000000011</v>
      </c>
      <c r="I10" s="4">
        <f>FCST!I10-BUD!I10</f>
        <v>-7510.1347415599193</v>
      </c>
      <c r="J10" s="4">
        <f>FCST!J10-BUD!J10</f>
        <v>-7301.0683415536187</v>
      </c>
      <c r="K10" s="4">
        <f>FCST!K10-BUD!K10</f>
        <v>-16268.265344181658</v>
      </c>
      <c r="L10" s="4">
        <f>FCST!L10-BUD!L10</f>
        <v>-4617.4706241490685</v>
      </c>
      <c r="M10" s="4">
        <f>FCST!M10-BUD!M10</f>
        <v>51350.729278662235</v>
      </c>
      <c r="N10" s="4">
        <f>FCST!N10-BUD!N10</f>
        <v>26268.167612869991</v>
      </c>
      <c r="O10" s="12">
        <f>N10/BUD!N10</f>
        <v>0.20032187837002202</v>
      </c>
    </row>
    <row r="11" spans="1:15" x14ac:dyDescent="0.2">
      <c r="A11" s="1" t="s">
        <v>16</v>
      </c>
      <c r="B11" s="4">
        <f>FCST!B11-BUD!B11</f>
        <v>-8756.4078143050028</v>
      </c>
      <c r="C11" s="4">
        <f>FCST!C11-BUD!C11</f>
        <v>-3733.1418672999989</v>
      </c>
      <c r="D11" s="4">
        <f>FCST!D11-BUD!D11</f>
        <v>11759.16880999999</v>
      </c>
      <c r="E11" s="4">
        <f>FCST!E11-BUD!E11</f>
        <v>10282.350629999997</v>
      </c>
      <c r="F11" s="4">
        <f>FCST!F11-BUD!F11</f>
        <v>8645.5876499999977</v>
      </c>
      <c r="G11" s="4">
        <f>FCST!G11-BUD!G11</f>
        <v>18190.725719999999</v>
      </c>
      <c r="H11" s="4">
        <f>FCST!H11-BUD!H11</f>
        <v>7930.757050000002</v>
      </c>
      <c r="I11" s="4">
        <f>FCST!I11-BUD!I11</f>
        <v>16250.998105499992</v>
      </c>
      <c r="J11" s="4">
        <f>FCST!J11-BUD!J11</f>
        <v>15460.985300259999</v>
      </c>
      <c r="K11" s="4">
        <f>FCST!K11-BUD!K11</f>
        <v>28439.1900881357</v>
      </c>
      <c r="L11" s="4">
        <f>FCST!L11-BUD!L11</f>
        <v>-18959.577918798357</v>
      </c>
      <c r="M11" s="4">
        <f>FCST!M11-BUD!M11</f>
        <v>-37875.097473425427</v>
      </c>
      <c r="N11" s="4">
        <f>FCST!N11-BUD!N11</f>
        <v>47635.538280066801</v>
      </c>
      <c r="O11" s="12">
        <f>N11/BUD!N11</f>
        <v>9.6936001423383725E-2</v>
      </c>
    </row>
    <row r="12" spans="1:15" x14ac:dyDescent="0.2">
      <c r="O12" s="13"/>
    </row>
    <row r="13" spans="1:15" x14ac:dyDescent="0.2">
      <c r="O13" s="13"/>
    </row>
    <row r="14" spans="1:15" x14ac:dyDescent="0.2">
      <c r="A14" s="1" t="s">
        <v>18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3"/>
    </row>
    <row r="15" spans="1:15" x14ac:dyDescent="0.2">
      <c r="A15" s="1" t="s">
        <v>14</v>
      </c>
      <c r="B15" s="4">
        <f>FCST!B15-BUD!B15</f>
        <v>1874.9130400000001</v>
      </c>
      <c r="C15" s="4">
        <f>FCST!C15-BUD!C15</f>
        <v>8037.7035999999998</v>
      </c>
      <c r="D15" s="4">
        <f>FCST!D15-BUD!D15</f>
        <v>-4597.7128759999996</v>
      </c>
      <c r="E15" s="4">
        <f>FCST!E15-BUD!E15</f>
        <v>1828.3518239999976</v>
      </c>
      <c r="F15" s="4">
        <f>FCST!F15-BUD!F15</f>
        <v>-9133.5765279999996</v>
      </c>
      <c r="G15" s="4">
        <f>FCST!G15-BUD!G15</f>
        <v>430.85400000000027</v>
      </c>
      <c r="H15" s="4">
        <f>FCST!H15-BUD!H15</f>
        <v>-9402.8790000000008</v>
      </c>
      <c r="I15" s="4">
        <f>FCST!I15-BUD!I15</f>
        <v>-79422.926860000007</v>
      </c>
      <c r="J15" s="4">
        <f>FCST!J15-BUD!J15</f>
        <v>34395.678460569907</v>
      </c>
      <c r="K15" s="4">
        <f>FCST!K15-BUD!K15</f>
        <v>-21092.841626800007</v>
      </c>
      <c r="L15" s="4">
        <f>FCST!L15-BUD!L15</f>
        <v>54443.479090899986</v>
      </c>
      <c r="M15" s="4">
        <f>FCST!M15-BUD!M15</f>
        <v>7745.1030621999998</v>
      </c>
      <c r="N15" s="4">
        <f>FCST!N15-BUD!N15</f>
        <v>-14893.853813130117</v>
      </c>
      <c r="O15" s="12">
        <f>N15/BUD!N15</f>
        <v>-3.3287919113756996E-2</v>
      </c>
    </row>
    <row r="16" spans="1:15" x14ac:dyDescent="0.2">
      <c r="A16" s="1" t="s">
        <v>15</v>
      </c>
      <c r="B16" s="4">
        <f>FCST!B16-BUD!B16</f>
        <v>727.69310999999993</v>
      </c>
      <c r="C16" s="4">
        <f>FCST!C16-BUD!C16</f>
        <v>2489.44652</v>
      </c>
      <c r="D16" s="4">
        <f>FCST!D16-BUD!D16</f>
        <v>-1072.9692545468424</v>
      </c>
      <c r="E16" s="4">
        <f>FCST!E16-BUD!E16</f>
        <v>133.52737076183985</v>
      </c>
      <c r="F16" s="4">
        <f>FCST!F16-BUD!F16</f>
        <v>-2763.2471802386053</v>
      </c>
      <c r="G16" s="4">
        <f>FCST!G16-BUD!G16</f>
        <v>142.50358198289928</v>
      </c>
      <c r="H16" s="4">
        <f>FCST!H16-BUD!H16</f>
        <v>-3139.7163066175017</v>
      </c>
      <c r="I16" s="4">
        <f>FCST!I16-BUD!I16</f>
        <v>-21361.918440527534</v>
      </c>
      <c r="J16" s="4">
        <f>FCST!J16-BUD!J16</f>
        <v>6464.7388807270836</v>
      </c>
      <c r="K16" s="4">
        <f>FCST!K16-BUD!K16</f>
        <v>-8252.7420220781059</v>
      </c>
      <c r="L16" s="4">
        <f>FCST!L16-BUD!L16</f>
        <v>14271.450899789288</v>
      </c>
      <c r="M16" s="4">
        <f>FCST!M16-BUD!M16</f>
        <v>2070.7914054154153</v>
      </c>
      <c r="N16" s="4">
        <f>FCST!N16-BUD!N16</f>
        <v>-10290.441435332075</v>
      </c>
      <c r="O16" s="12">
        <f>N16/BUD!N16</f>
        <v>-8.5049400021980151E-2</v>
      </c>
    </row>
    <row r="17" spans="1:15" x14ac:dyDescent="0.2">
      <c r="A17" s="1" t="s">
        <v>16</v>
      </c>
      <c r="B17" s="4">
        <f>FCST!B17-BUD!B17</f>
        <v>59677.724890000005</v>
      </c>
      <c r="C17" s="4">
        <f>FCST!C17-BUD!C17</f>
        <v>19079.398000000001</v>
      </c>
      <c r="D17" s="4">
        <f>FCST!D17-BUD!D17</f>
        <v>14173.747940000001</v>
      </c>
      <c r="E17" s="4">
        <f>FCST!E17-BUD!E17</f>
        <v>17804.056939999999</v>
      </c>
      <c r="F17" s="4">
        <f>FCST!F17-BUD!F17</f>
        <v>3976.5860159999993</v>
      </c>
      <c r="G17" s="4">
        <f>FCST!G17-BUD!G17</f>
        <v>5387.4730840000002</v>
      </c>
      <c r="H17" s="4">
        <f>FCST!H17-BUD!H17</f>
        <v>-2187.9357099999979</v>
      </c>
      <c r="I17" s="4">
        <f>FCST!I17-BUD!I17</f>
        <v>-53484.425596000001</v>
      </c>
      <c r="J17" s="4">
        <f>FCST!J17-BUD!J17</f>
        <v>27153.132087060003</v>
      </c>
      <c r="K17" s="4">
        <f>FCST!K17-BUD!K17</f>
        <v>-16101.124657159999</v>
      </c>
      <c r="L17" s="4">
        <f>FCST!L17-BUD!L17</f>
        <v>61565.187362254685</v>
      </c>
      <c r="M17" s="4">
        <f>FCST!M17-BUD!M17</f>
        <v>-72397.806969640005</v>
      </c>
      <c r="N17" s="4">
        <f>FCST!N17-BUD!N17</f>
        <v>64646.013386514678</v>
      </c>
      <c r="O17" s="12">
        <f>N17/BUD!N17</f>
        <v>0.14474364268886322</v>
      </c>
    </row>
    <row r="18" spans="1:15" x14ac:dyDescent="0.2">
      <c r="O18" s="13"/>
    </row>
    <row r="19" spans="1:15" x14ac:dyDescent="0.2">
      <c r="O19" s="13"/>
    </row>
    <row r="20" spans="1:15" x14ac:dyDescent="0.2">
      <c r="A20" s="1" t="s">
        <v>19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3"/>
    </row>
    <row r="21" spans="1:15" x14ac:dyDescent="0.2">
      <c r="A21" s="1" t="s">
        <v>14</v>
      </c>
      <c r="B21" s="4">
        <f>FCST!B21-BUD!B21</f>
        <v>-113.10981600000014</v>
      </c>
      <c r="C21" s="4">
        <f>FCST!C21-BUD!C21</f>
        <v>5724.4756569999972</v>
      </c>
      <c r="D21" s="4">
        <f>FCST!D21-BUD!D21</f>
        <v>-1303.9930110000041</v>
      </c>
      <c r="E21" s="4">
        <f>FCST!E21-BUD!E21</f>
        <v>7410.3602994999947</v>
      </c>
      <c r="F21" s="4">
        <f>FCST!F21-BUD!F21</f>
        <v>-5706.7805179999996</v>
      </c>
      <c r="G21" s="4">
        <f>FCST!G21-BUD!G21</f>
        <v>923.37070650000032</v>
      </c>
      <c r="H21" s="4">
        <f>FCST!H21-BUD!H21</f>
        <v>1162.9023239999999</v>
      </c>
      <c r="I21" s="4">
        <f>FCST!I21-BUD!I21</f>
        <v>-18009.397314000002</v>
      </c>
      <c r="J21" s="4">
        <f>FCST!J21-BUD!J21</f>
        <v>7294.3980859999974</v>
      </c>
      <c r="K21" s="4">
        <f>FCST!K21-BUD!K21</f>
        <v>15548.4053</v>
      </c>
      <c r="L21" s="4">
        <f>FCST!L21-BUD!L21</f>
        <v>-127.44049999999925</v>
      </c>
      <c r="M21" s="4">
        <f>FCST!M21-BUD!M21</f>
        <v>571.69450000000006</v>
      </c>
      <c r="N21" s="4">
        <f>FCST!N21-BUD!N21</f>
        <v>13374.885713999989</v>
      </c>
      <c r="O21" s="12">
        <f>N21/BUD!N21</f>
        <v>0.14131071125096559</v>
      </c>
    </row>
    <row r="22" spans="1:15" x14ac:dyDescent="0.2">
      <c r="A22" s="1" t="s">
        <v>15</v>
      </c>
      <c r="B22" s="4">
        <f>FCST!B22-BUD!B22</f>
        <v>-340.57377484848496</v>
      </c>
      <c r="C22" s="4">
        <f>FCST!C22-BUD!C22</f>
        <v>4344.7888526515126</v>
      </c>
      <c r="D22" s="4">
        <f>FCST!D22-BUD!D22</f>
        <v>1212.9977445995637</v>
      </c>
      <c r="E22" s="4">
        <f>FCST!E22-BUD!E22</f>
        <v>3311.6448487391726</v>
      </c>
      <c r="F22" s="4">
        <f>FCST!F22-BUD!F22</f>
        <v>282.42910123376532</v>
      </c>
      <c r="G22" s="4">
        <f>FCST!G22-BUD!G22</f>
        <v>312.04226236471868</v>
      </c>
      <c r="H22" s="4">
        <f>FCST!H22-BUD!H22</f>
        <v>427.4319733333333</v>
      </c>
      <c r="I22" s="4">
        <f>FCST!I22-BUD!I22</f>
        <v>-3560.2744517852125</v>
      </c>
      <c r="J22" s="4">
        <f>FCST!J22-BUD!J22</f>
        <v>590.51133798416686</v>
      </c>
      <c r="K22" s="4">
        <f>FCST!K22-BUD!K22</f>
        <v>3489.1281533809492</v>
      </c>
      <c r="L22" s="4">
        <f>FCST!L22-BUD!L22</f>
        <v>822.8561106902356</v>
      </c>
      <c r="M22" s="4">
        <f>FCST!M22-BUD!M22</f>
        <v>29.854275793650856</v>
      </c>
      <c r="N22" s="4">
        <f>FCST!N22-BUD!N22</f>
        <v>10922.836434137364</v>
      </c>
      <c r="O22" s="12">
        <f>N22/BUD!N22</f>
        <v>0.52948562352438255</v>
      </c>
    </row>
    <row r="23" spans="1:15" x14ac:dyDescent="0.2">
      <c r="A23" s="1" t="s">
        <v>16</v>
      </c>
      <c r="B23" s="4">
        <f>FCST!B23-BUD!B23</f>
        <v>743.60024319999957</v>
      </c>
      <c r="C23" s="4">
        <f>FCST!C23-BUD!C23</f>
        <v>6118.5980170000039</v>
      </c>
      <c r="D23" s="4">
        <f>FCST!D23-BUD!D23</f>
        <v>-3822.6317899999958</v>
      </c>
      <c r="E23" s="4">
        <f>FCST!E23-BUD!E23</f>
        <v>5131.7520284999973</v>
      </c>
      <c r="F23" s="4">
        <f>FCST!F23-BUD!F23</f>
        <v>-678.15503300000455</v>
      </c>
      <c r="G23" s="4">
        <f>FCST!G23-BUD!G23</f>
        <v>-294.59926850000375</v>
      </c>
      <c r="H23" s="4">
        <f>FCST!H23-BUD!H23</f>
        <v>6049.6690500000004</v>
      </c>
      <c r="I23" s="4">
        <f>FCST!I23-BUD!I23</f>
        <v>-9808.8337800000008</v>
      </c>
      <c r="J23" s="4">
        <f>FCST!J23-BUD!J23</f>
        <v>4216.2649000000001</v>
      </c>
      <c r="K23" s="4">
        <f>FCST!K23-BUD!K23</f>
        <v>6414.0418659999978</v>
      </c>
      <c r="L23" s="4">
        <f>FCST!L23-BUD!L23</f>
        <v>-1879.9835211999998</v>
      </c>
      <c r="M23" s="4">
        <f>FCST!M23-BUD!M23</f>
        <v>-3280.9826500000004</v>
      </c>
      <c r="N23" s="4">
        <f>FCST!N23-BUD!N23</f>
        <v>8908.7400619999971</v>
      </c>
      <c r="O23" s="12">
        <f>N23/BUD!N23</f>
        <v>9.4890618874872587E-2</v>
      </c>
    </row>
    <row r="24" spans="1:15" x14ac:dyDescent="0.2">
      <c r="O24" s="13"/>
    </row>
    <row r="25" spans="1:15" x14ac:dyDescent="0.2">
      <c r="O25" s="13"/>
    </row>
    <row r="26" spans="1:15" x14ac:dyDescent="0.2">
      <c r="A26" s="1" t="s">
        <v>20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  <c r="O26" s="13"/>
    </row>
    <row r="27" spans="1:15" x14ac:dyDescent="0.2">
      <c r="A27" s="1" t="s">
        <v>14</v>
      </c>
      <c r="B27" s="4">
        <f>FCST!B27-BUD!B27</f>
        <v>124.55086799999999</v>
      </c>
      <c r="C27" s="4">
        <f>FCST!C27-BUD!C27</f>
        <v>122.126892</v>
      </c>
      <c r="D27" s="4">
        <f>FCST!D27-BUD!D27</f>
        <v>990.18045599999982</v>
      </c>
      <c r="E27" s="4">
        <f>FCST!E27-BUD!E27</f>
        <v>-3794.4514554749994</v>
      </c>
      <c r="F27" s="4">
        <f>FCST!F27-BUD!F27</f>
        <v>-1193.5440238250001</v>
      </c>
      <c r="G27" s="4">
        <f>FCST!G27-BUD!G27</f>
        <v>3733.2615108</v>
      </c>
      <c r="H27" s="4">
        <f>FCST!H27-BUD!H27</f>
        <v>-216.6722620500002</v>
      </c>
      <c r="I27" s="4">
        <f>FCST!I27-BUD!I27</f>
        <v>-302.62696872500021</v>
      </c>
      <c r="J27" s="4">
        <f>FCST!J27-BUD!J27</f>
        <v>83.19754839999996</v>
      </c>
      <c r="K27" s="4">
        <f>FCST!K27-BUD!K27</f>
        <v>20.85845867499998</v>
      </c>
      <c r="L27" s="4">
        <f>FCST!L27-BUD!L27</f>
        <v>100.76926209999996</v>
      </c>
      <c r="M27" s="4">
        <f>FCST!M27-BUD!M27</f>
        <v>36.360262099999971</v>
      </c>
      <c r="N27" s="4">
        <f>FCST!N27-BUD!N27</f>
        <v>-295.9894519999998</v>
      </c>
      <c r="O27" s="12">
        <f>N27/BUD!N27</f>
        <v>-2.9461075345442515E-2</v>
      </c>
    </row>
    <row r="28" spans="1:15" x14ac:dyDescent="0.2">
      <c r="A28" s="1" t="s">
        <v>15</v>
      </c>
      <c r="B28" s="4">
        <f>FCST!B28-BUD!B28</f>
        <v>9.0666000000000082</v>
      </c>
      <c r="C28" s="4">
        <f>FCST!C28-BUD!C28</f>
        <v>-1.9169499999999857</v>
      </c>
      <c r="D28" s="4">
        <f>FCST!D28-BUD!D28</f>
        <v>176.78480999999988</v>
      </c>
      <c r="E28" s="4">
        <f>FCST!E28-BUD!E28</f>
        <v>-1117.0584603971108</v>
      </c>
      <c r="F28" s="4">
        <f>FCST!F28-BUD!F28</f>
        <v>-491.72868742587684</v>
      </c>
      <c r="G28" s="4">
        <f>FCST!G28-BUD!G28</f>
        <v>656.88537985004314</v>
      </c>
      <c r="H28" s="4">
        <f>FCST!H28-BUD!H28</f>
        <v>-59.757947155130068</v>
      </c>
      <c r="I28" s="4">
        <f>FCST!I28-BUD!I28</f>
        <v>-195.16266686237017</v>
      </c>
      <c r="J28" s="4">
        <f>FCST!J28-BUD!J28</f>
        <v>-35.265784509610427</v>
      </c>
      <c r="K28" s="4">
        <f>FCST!K28-BUD!K28</f>
        <v>-21.475215097954568</v>
      </c>
      <c r="L28" s="4">
        <f>FCST!L28-BUD!L28</f>
        <v>4.0225913725973967</v>
      </c>
      <c r="M28" s="4">
        <f>FCST!M28-BUD!M28</f>
        <v>-10.896408627402607</v>
      </c>
      <c r="N28" s="4">
        <f>FCST!N28-BUD!N28</f>
        <v>-1086.5027388528151</v>
      </c>
      <c r="O28" s="12">
        <f>N28/BUD!N28</f>
        <v>-0.32613999076255823</v>
      </c>
    </row>
    <row r="29" spans="1:15" x14ac:dyDescent="0.2">
      <c r="A29" s="1" t="s">
        <v>16</v>
      </c>
      <c r="B29" s="4">
        <f>FCST!B29-BUD!B29</f>
        <v>440.33499999999998</v>
      </c>
      <c r="C29" s="4">
        <f>FCST!C29-BUD!C29</f>
        <v>304.50400000000002</v>
      </c>
      <c r="D29" s="4">
        <f>FCST!D29-BUD!D29</f>
        <v>242.785</v>
      </c>
      <c r="E29" s="4">
        <f>FCST!E29-BUD!E29</f>
        <v>-312.06850947500027</v>
      </c>
      <c r="F29" s="4">
        <f>FCST!F29-BUD!F29</f>
        <v>-1493.999105825</v>
      </c>
      <c r="G29" s="4">
        <f>FCST!G29-BUD!G29</f>
        <v>-1299.5477292</v>
      </c>
      <c r="H29" s="4">
        <f>FCST!H29-BUD!H29</f>
        <v>38.049989949999826</v>
      </c>
      <c r="I29" s="4">
        <f>FCST!I29-BUD!I29</f>
        <v>-306.68398872500018</v>
      </c>
      <c r="J29" s="4">
        <f>FCST!J29-BUD!J29</f>
        <v>2034.9679384000001</v>
      </c>
      <c r="K29" s="4">
        <f>FCST!K29-BUD!K29</f>
        <v>-8.2325413250000281</v>
      </c>
      <c r="L29" s="4">
        <f>FCST!L29-BUD!L29</f>
        <v>71.724262099999976</v>
      </c>
      <c r="M29" s="4">
        <f>FCST!M29-BUD!M29</f>
        <v>16.724262099999976</v>
      </c>
      <c r="N29" s="4">
        <f>FCST!N29-BUD!N29</f>
        <v>-271.44142200000169</v>
      </c>
      <c r="O29" s="12">
        <f>N29/BUD!N29</f>
        <v>-2.7017706649276513E-2</v>
      </c>
    </row>
    <row r="30" spans="1:15" x14ac:dyDescent="0.2">
      <c r="O30" s="13"/>
    </row>
    <row r="31" spans="1:15" x14ac:dyDescent="0.2">
      <c r="O31" s="13"/>
    </row>
    <row r="32" spans="1:15" x14ac:dyDescent="0.2">
      <c r="A32" s="1" t="s">
        <v>21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3"/>
    </row>
    <row r="33" spans="1:15" x14ac:dyDescent="0.2">
      <c r="A33" s="1" t="s">
        <v>14</v>
      </c>
      <c r="B33" s="4">
        <f>B3+B9+B15+B21+B27</f>
        <v>-894.45819639999127</v>
      </c>
      <c r="C33" s="4">
        <f t="shared" ref="C33:M33" si="0">C3+C9+C15+C21+C27</f>
        <v>50126.914417200001</v>
      </c>
      <c r="D33" s="4">
        <f t="shared" si="0"/>
        <v>-12192.847021949967</v>
      </c>
      <c r="E33" s="4">
        <f t="shared" si="0"/>
        <v>39320.515099775024</v>
      </c>
      <c r="F33" s="4">
        <f t="shared" si="0"/>
        <v>-11805.896933075013</v>
      </c>
      <c r="G33" s="4">
        <f t="shared" si="0"/>
        <v>-3729.3741590500149</v>
      </c>
      <c r="H33" s="4">
        <f t="shared" si="0"/>
        <v>37221.336216551506</v>
      </c>
      <c r="I33" s="4">
        <f t="shared" si="0"/>
        <v>-98648.018028614519</v>
      </c>
      <c r="J33" s="4">
        <f t="shared" si="0"/>
        <v>5854.3721943832898</v>
      </c>
      <c r="K33" s="4">
        <f t="shared" si="0"/>
        <v>-50790.302874354202</v>
      </c>
      <c r="L33" s="4">
        <f t="shared" si="0"/>
        <v>40111.01157386975</v>
      </c>
      <c r="M33" s="4">
        <f t="shared" si="0"/>
        <v>205543.86352735452</v>
      </c>
      <c r="N33" s="5">
        <f>SUM(B33:M33)</f>
        <v>200117.11581569037</v>
      </c>
      <c r="O33" s="12">
        <f>N33/BUD!N33</f>
        <v>0.12137562801887311</v>
      </c>
    </row>
    <row r="34" spans="1:15" x14ac:dyDescent="0.2">
      <c r="A34" s="1" t="s">
        <v>15</v>
      </c>
      <c r="B34" s="4">
        <f t="shared" ref="B34:M35" si="1">B4+B10+B16+B22+B28</f>
        <v>-478.51481268643511</v>
      </c>
      <c r="C34" s="4">
        <f t="shared" si="1"/>
        <v>22616.436301569847</v>
      </c>
      <c r="D34" s="4">
        <f t="shared" si="1"/>
        <v>9255.9116048048472</v>
      </c>
      <c r="E34" s="4">
        <f t="shared" si="1"/>
        <v>20669.081456731779</v>
      </c>
      <c r="F34" s="4">
        <f t="shared" si="1"/>
        <v>2541.6591194893717</v>
      </c>
      <c r="G34" s="4">
        <f t="shared" si="1"/>
        <v>2183.6694018591502</v>
      </c>
      <c r="H34" s="4">
        <f t="shared" si="1"/>
        <v>9868.8870500526591</v>
      </c>
      <c r="I34" s="4">
        <f t="shared" si="1"/>
        <v>-20123.140564757883</v>
      </c>
      <c r="J34" s="4">
        <f t="shared" si="1"/>
        <v>-2061.8380582525774</v>
      </c>
      <c r="K34" s="4">
        <f t="shared" si="1"/>
        <v>-23147.001759444018</v>
      </c>
      <c r="L34" s="4">
        <f t="shared" si="1"/>
        <v>11347.387431601201</v>
      </c>
      <c r="M34" s="4">
        <f t="shared" si="1"/>
        <v>53632.028227257462</v>
      </c>
      <c r="N34" s="5">
        <f t="shared" ref="N34:N35" si="2">SUM(B34:M34)</f>
        <v>86304.565398225401</v>
      </c>
      <c r="O34" s="12">
        <f>N34/BUD!N34</f>
        <v>0.21238214110732198</v>
      </c>
    </row>
    <row r="35" spans="1:15" x14ac:dyDescent="0.2">
      <c r="A35" s="1" t="s">
        <v>16</v>
      </c>
      <c r="B35" s="4">
        <f t="shared" si="1"/>
        <v>55924.138078895005</v>
      </c>
      <c r="C35" s="4">
        <f t="shared" si="1"/>
        <v>31071.029976299964</v>
      </c>
      <c r="D35" s="4">
        <f t="shared" si="1"/>
        <v>14258.044518849958</v>
      </c>
      <c r="E35" s="4">
        <f t="shared" si="1"/>
        <v>22486.05129407502</v>
      </c>
      <c r="F35" s="4">
        <f t="shared" si="1"/>
        <v>5386.7988076249985</v>
      </c>
      <c r="G35" s="4">
        <f t="shared" si="1"/>
        <v>17991.372069350014</v>
      </c>
      <c r="H35" s="4">
        <f t="shared" si="1"/>
        <v>54050.074665322754</v>
      </c>
      <c r="I35" s="4">
        <f t="shared" si="1"/>
        <v>21993.900251165902</v>
      </c>
      <c r="J35" s="4">
        <f t="shared" si="1"/>
        <v>43985.528805720009</v>
      </c>
      <c r="K35" s="4">
        <f t="shared" si="1"/>
        <v>19403.978973934041</v>
      </c>
      <c r="L35" s="4">
        <f t="shared" si="1"/>
        <v>44882.491925234113</v>
      </c>
      <c r="M35" s="4">
        <f t="shared" si="1"/>
        <v>-115546.13756938209</v>
      </c>
      <c r="N35" s="5">
        <f t="shared" si="2"/>
        <v>215887.27179708966</v>
      </c>
      <c r="O35" s="12">
        <f>N35/BUD!N35</f>
        <v>0.13243023070216431</v>
      </c>
    </row>
    <row r="38" spans="1:15" x14ac:dyDescent="0.2">
      <c r="A38" s="8" t="s">
        <v>22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5" x14ac:dyDescent="0.2">
      <c r="A39" s="9" t="s">
        <v>23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9</v>
      </c>
      <c r="K39" t="s">
        <v>10</v>
      </c>
      <c r="L39" t="s">
        <v>11</v>
      </c>
      <c r="M39" t="s">
        <v>12</v>
      </c>
      <c r="N39" s="9" t="s">
        <v>13</v>
      </c>
    </row>
    <row r="40" spans="1:15" x14ac:dyDescent="0.2">
      <c r="A40" t="s">
        <v>24</v>
      </c>
      <c r="B40" s="4">
        <f>FCST!B40-BUD!B40</f>
        <v>-8.3329999999999984</v>
      </c>
      <c r="C40" s="4">
        <f>FCST!C40-BUD!C40</f>
        <v>-8.3329999999999984</v>
      </c>
      <c r="D40" s="4">
        <f>FCST!D40-BUD!D40</f>
        <v>-1474.117</v>
      </c>
      <c r="E40" s="4">
        <f>FCST!E40-BUD!E40</f>
        <v>41.66700000000003</v>
      </c>
      <c r="F40" s="4">
        <f>FCST!F40-BUD!F40</f>
        <v>1525.3879999999999</v>
      </c>
      <c r="G40" s="4">
        <f>FCST!G40-BUD!G40</f>
        <v>-8.3329999999999984</v>
      </c>
      <c r="H40" s="4">
        <f>FCST!H40-BUD!H40</f>
        <v>-8.3329999999999984</v>
      </c>
      <c r="I40" s="4">
        <f>FCST!I40-BUD!I40</f>
        <v>691.66700000000003</v>
      </c>
      <c r="J40" s="4">
        <f>FCST!J40-BUD!J40</f>
        <v>991.66699999999992</v>
      </c>
      <c r="K40" s="4">
        <f>FCST!K40-BUD!K40</f>
        <v>741.66699999999992</v>
      </c>
      <c r="L40" s="4">
        <f>FCST!L40-BUD!L40</f>
        <v>-8.3329999999999984</v>
      </c>
      <c r="M40" s="4">
        <f>FCST!M40-BUD!M40</f>
        <v>-8.3329999999999984</v>
      </c>
      <c r="N40" s="4">
        <f>SUM(B40:M40)</f>
        <v>2467.9409999999998</v>
      </c>
    </row>
    <row r="41" spans="1:15" x14ac:dyDescent="0.2">
      <c r="A41" t="s">
        <v>25</v>
      </c>
      <c r="B41" s="4">
        <f>FCST!B41-BUD!B41</f>
        <v>0</v>
      </c>
      <c r="C41" s="4">
        <f>FCST!C41-BUD!C41</f>
        <v>-550</v>
      </c>
      <c r="D41" s="4">
        <f>FCST!D41-BUD!D41</f>
        <v>-800</v>
      </c>
      <c r="E41" s="4">
        <f>FCST!E41-BUD!E41</f>
        <v>756.25</v>
      </c>
      <c r="F41" s="4">
        <f>FCST!F41-BUD!F41</f>
        <v>0</v>
      </c>
      <c r="G41" s="4">
        <f>FCST!G41-BUD!G41</f>
        <v>0</v>
      </c>
      <c r="H41" s="4">
        <f>FCST!H41-BUD!H41</f>
        <v>0</v>
      </c>
      <c r="I41" s="4">
        <f>FCST!I41-BUD!I41</f>
        <v>0</v>
      </c>
      <c r="J41" s="4">
        <f>FCST!J41-BUD!J41</f>
        <v>-1250</v>
      </c>
      <c r="K41" s="4">
        <f>FCST!K41-BUD!K41</f>
        <v>2900</v>
      </c>
      <c r="L41" s="4">
        <f>FCST!L41-BUD!L41</f>
        <v>200</v>
      </c>
      <c r="M41" s="4">
        <f>FCST!M41-BUD!M41</f>
        <v>200</v>
      </c>
      <c r="N41" s="4">
        <f t="shared" ref="N41:N45" si="3">SUM(B41:M41)</f>
        <v>1456.25</v>
      </c>
    </row>
    <row r="42" spans="1:15" x14ac:dyDescent="0.2">
      <c r="A42" t="s">
        <v>18</v>
      </c>
      <c r="B42" s="4">
        <f>FCST!B42-BUD!B42</f>
        <v>0</v>
      </c>
      <c r="C42" s="4">
        <f>FCST!C42-BUD!C42</f>
        <v>0</v>
      </c>
      <c r="D42" s="4">
        <f>FCST!D42-BUD!D42</f>
        <v>0</v>
      </c>
      <c r="E42" s="4">
        <f>FCST!E42-BUD!E42</f>
        <v>0</v>
      </c>
      <c r="F42" s="4">
        <f>FCST!F42-BUD!F42</f>
        <v>0</v>
      </c>
      <c r="G42" s="4">
        <f>FCST!G42-BUD!G42</f>
        <v>0</v>
      </c>
      <c r="H42" s="4">
        <f>FCST!H42-BUD!H42</f>
        <v>0</v>
      </c>
      <c r="I42" s="4">
        <f>FCST!I42-BUD!I42</f>
        <v>0</v>
      </c>
      <c r="J42" s="4">
        <f>FCST!J42-BUD!J42</f>
        <v>0</v>
      </c>
      <c r="K42" s="4">
        <f>FCST!K42-BUD!K42</f>
        <v>1150</v>
      </c>
      <c r="L42" s="4">
        <f>FCST!L42-BUD!L42</f>
        <v>0</v>
      </c>
      <c r="M42" s="4">
        <f>FCST!M42-BUD!M42</f>
        <v>0</v>
      </c>
      <c r="N42" s="4">
        <f t="shared" si="3"/>
        <v>1150</v>
      </c>
    </row>
    <row r="43" spans="1:15" x14ac:dyDescent="0.2">
      <c r="A43" t="s">
        <v>26</v>
      </c>
      <c r="B43" s="4">
        <f>FCST!B43-BUD!B43</f>
        <v>41.667000000000002</v>
      </c>
      <c r="C43" s="4">
        <f>FCST!C43-BUD!C43</f>
        <v>41.667000000000002</v>
      </c>
      <c r="D43" s="4">
        <f>FCST!D43-BUD!D43</f>
        <v>-450</v>
      </c>
      <c r="E43" s="4">
        <f>FCST!E43-BUD!E43</f>
        <v>75</v>
      </c>
      <c r="F43" s="4">
        <f>FCST!F43-BUD!F43</f>
        <v>363.54199999999997</v>
      </c>
      <c r="G43" s="4">
        <f>FCST!G43-BUD!G43</f>
        <v>0</v>
      </c>
      <c r="H43" s="4">
        <f>FCST!H43-BUD!H43</f>
        <v>0</v>
      </c>
      <c r="I43" s="4">
        <f>FCST!I43-BUD!I43</f>
        <v>-250</v>
      </c>
      <c r="J43" s="4">
        <f>FCST!J43-BUD!J43</f>
        <v>400</v>
      </c>
      <c r="K43" s="4">
        <f>FCST!K43-BUD!K43</f>
        <v>100</v>
      </c>
      <c r="L43" s="4">
        <f>FCST!L43-BUD!L43</f>
        <v>0</v>
      </c>
      <c r="M43" s="4">
        <f>FCST!M43-BUD!M43</f>
        <v>0</v>
      </c>
      <c r="N43" s="4">
        <f t="shared" si="3"/>
        <v>321.87599999999998</v>
      </c>
    </row>
    <row r="44" spans="1:15" x14ac:dyDescent="0.2">
      <c r="A44" t="s">
        <v>27</v>
      </c>
      <c r="B44" s="4">
        <f>FCST!B44-BUD!B44</f>
        <v>0</v>
      </c>
      <c r="C44" s="4">
        <f>FCST!C44-BUD!C44</f>
        <v>0</v>
      </c>
      <c r="D44" s="4">
        <f>FCST!D44-BUD!D44</f>
        <v>0</v>
      </c>
      <c r="E44" s="4">
        <f>FCST!E44-BUD!E44</f>
        <v>0</v>
      </c>
      <c r="F44" s="4">
        <f>FCST!F44-BUD!F44</f>
        <v>0</v>
      </c>
      <c r="G44" s="4">
        <f>FCST!G44-BUD!G44</f>
        <v>0</v>
      </c>
      <c r="H44" s="4">
        <f>FCST!H44-BUD!H44</f>
        <v>0</v>
      </c>
      <c r="I44" s="4">
        <f>FCST!I44-BUD!I44</f>
        <v>0</v>
      </c>
      <c r="J44" s="4">
        <f>FCST!J44-BUD!J44</f>
        <v>0</v>
      </c>
      <c r="K44" s="4">
        <f>FCST!K44-BUD!K44</f>
        <v>0</v>
      </c>
      <c r="L44" s="4">
        <f>FCST!L44-BUD!L44</f>
        <v>0</v>
      </c>
      <c r="M44" s="4">
        <f>FCST!M44-BUD!M44</f>
        <v>0</v>
      </c>
      <c r="N44" s="4">
        <f t="shared" si="3"/>
        <v>0</v>
      </c>
    </row>
    <row r="45" spans="1:15" x14ac:dyDescent="0.2">
      <c r="A45" t="s">
        <v>28</v>
      </c>
      <c r="B45" s="4">
        <f>SUM(B40:B44)</f>
        <v>33.334000000000003</v>
      </c>
      <c r="C45" s="4">
        <f t="shared" ref="C45:M45" si="4">SUM(C40:C44)</f>
        <v>-516.66599999999994</v>
      </c>
      <c r="D45" s="4">
        <f t="shared" si="4"/>
        <v>-2724.1170000000002</v>
      </c>
      <c r="E45" s="4">
        <f t="shared" si="4"/>
        <v>872.91700000000003</v>
      </c>
      <c r="F45" s="4">
        <f t="shared" si="4"/>
        <v>1888.9299999999998</v>
      </c>
      <c r="G45" s="4">
        <f t="shared" si="4"/>
        <v>-8.3329999999999984</v>
      </c>
      <c r="H45" s="4">
        <f t="shared" si="4"/>
        <v>-8.3329999999999984</v>
      </c>
      <c r="I45" s="4">
        <f t="shared" si="4"/>
        <v>441.66700000000003</v>
      </c>
      <c r="J45" s="4">
        <f t="shared" si="4"/>
        <v>141.66699999999992</v>
      </c>
      <c r="K45" s="4">
        <f t="shared" si="4"/>
        <v>4891.6669999999995</v>
      </c>
      <c r="L45" s="4">
        <f t="shared" si="4"/>
        <v>191.667</v>
      </c>
      <c r="M45" s="4">
        <f t="shared" si="4"/>
        <v>191.667</v>
      </c>
      <c r="N45" s="4">
        <f t="shared" si="3"/>
        <v>5396.067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6209-65EC-FD42-8C8B-3713226E69E0}">
  <dimension ref="A1:R45"/>
  <sheetViews>
    <sheetView topLeftCell="A22" workbookViewId="0">
      <selection activeCell="E42" sqref="E42"/>
    </sheetView>
  </sheetViews>
  <sheetFormatPr baseColWidth="10" defaultColWidth="11" defaultRowHeight="16" x14ac:dyDescent="0.2"/>
  <cols>
    <col min="1" max="1" width="17" bestFit="1" customWidth="1"/>
    <col min="2" max="14" width="13" customWidth="1"/>
  </cols>
  <sheetData>
    <row r="1" spans="1:18" x14ac:dyDescent="0.2">
      <c r="P1" s="10" t="s">
        <v>29</v>
      </c>
      <c r="Q1" s="10" t="s">
        <v>30</v>
      </c>
      <c r="R1" s="10" t="s">
        <v>31</v>
      </c>
    </row>
    <row r="2" spans="1:1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P2" s="10">
        <v>89</v>
      </c>
      <c r="Q2" s="10">
        <v>92.4</v>
      </c>
      <c r="R2" s="10">
        <v>89</v>
      </c>
    </row>
    <row r="3" spans="1:18" x14ac:dyDescent="0.2">
      <c r="A3" s="1" t="s">
        <v>14</v>
      </c>
      <c r="B3" s="2">
        <f>'[6]For upload'!C8</f>
        <v>11703.220860399992</v>
      </c>
      <c r="C3" s="2">
        <f>'[6]For upload'!D8</f>
        <v>108986.98117579997</v>
      </c>
      <c r="D3" s="2">
        <f>'[6]For upload'!E8</f>
        <v>137332.55062294999</v>
      </c>
      <c r="E3" s="2">
        <f>'[6]For upload'!F8</f>
        <v>118763.96083624996</v>
      </c>
      <c r="F3" s="2">
        <f>'[6]For upload'!G8</f>
        <v>77923.787063249998</v>
      </c>
      <c r="G3" s="2">
        <f>'[6]For upload'!H8</f>
        <v>32815.555892350014</v>
      </c>
      <c r="H3" s="2">
        <f>'[6]For upload'!I8</f>
        <v>15566.58044721666</v>
      </c>
      <c r="I3" s="2">
        <f>'[6]For upload'!J8</f>
        <v>31130.503871622212</v>
      </c>
      <c r="J3" s="2">
        <f>'[6]For upload'!K8</f>
        <v>33104.442143416658</v>
      </c>
      <c r="K3" s="2">
        <f>'[6]For upload'!L8</f>
        <v>15245.029331599995</v>
      </c>
      <c r="L3" s="2">
        <f>'[6]For upload'!M8</f>
        <v>4627.9053396000008</v>
      </c>
      <c r="M3" s="2">
        <f>'[6]For upload'!N8</f>
        <v>3610.3490711000004</v>
      </c>
      <c r="N3" s="3">
        <f>SUM(B3:M3)</f>
        <v>590810.86665555544</v>
      </c>
      <c r="P3" s="10"/>
      <c r="Q3" s="11"/>
      <c r="R3" s="10"/>
    </row>
    <row r="4" spans="1:18" x14ac:dyDescent="0.2">
      <c r="A4" s="1" t="s">
        <v>15</v>
      </c>
      <c r="B4" s="2">
        <f>'[6]For upload'!C14</f>
        <v>3373.3271378379495</v>
      </c>
      <c r="C4" s="2">
        <f>'[6]For upload'!D14</f>
        <v>23957.451733213456</v>
      </c>
      <c r="D4" s="2">
        <f>'[6]For upload'!E14</f>
        <v>26861.498303878892</v>
      </c>
      <c r="E4" s="2">
        <f>'[6]For upload'!F14</f>
        <v>24852.373038117177</v>
      </c>
      <c r="F4" s="2">
        <f>'[6]For upload'!G14</f>
        <v>16839.15945601165</v>
      </c>
      <c r="G4" s="2">
        <f>'[6]For upload'!H14</f>
        <v>6579.8314210867757</v>
      </c>
      <c r="H4" s="2">
        <f>'[6]For upload'!I14</f>
        <v>4379.9989606873078</v>
      </c>
      <c r="I4" s="2">
        <f>'[6]For upload'!J14</f>
        <v>8625.5791330939428</v>
      </c>
      <c r="J4" s="2">
        <f>'[6]For upload'!K14</f>
        <v>7716.5807839197914</v>
      </c>
      <c r="K4" s="2">
        <f>'[6]For upload'!L14</f>
        <v>4099.9194272325112</v>
      </c>
      <c r="L4" s="2">
        <f>'[6]For upload'!M14</f>
        <v>1670.7746738423057</v>
      </c>
      <c r="M4" s="2">
        <f>'[6]For upload'!N14</f>
        <v>1323.9759015472437</v>
      </c>
      <c r="N4" s="3">
        <f t="shared" ref="N4:N5" si="0">SUM(B4:M4)</f>
        <v>130280.46997046901</v>
      </c>
      <c r="P4" s="10"/>
      <c r="Q4" s="10"/>
      <c r="R4" s="10"/>
    </row>
    <row r="5" spans="1:18" x14ac:dyDescent="0.2">
      <c r="A5" s="1" t="s">
        <v>16</v>
      </c>
      <c r="B5" s="2">
        <f>'[6]For upload'!C33</f>
        <v>9586.9285</v>
      </c>
      <c r="C5" s="2">
        <f>'[6]For upload'!D33</f>
        <v>57942.14776340004</v>
      </c>
      <c r="D5" s="2">
        <f>'[6]For upload'!E33</f>
        <v>96999.928571150042</v>
      </c>
      <c r="E5" s="2">
        <f>'[6]For upload'!F33</f>
        <v>105631.93348494997</v>
      </c>
      <c r="F5" s="2">
        <f>'[6]For upload'!G33</f>
        <v>106585.20103955</v>
      </c>
      <c r="G5" s="2">
        <f>'[6]For upload'!H33</f>
        <v>70162.739026949988</v>
      </c>
      <c r="H5" s="2">
        <f>'[6]For upload'!I33</f>
        <v>34650.91264189998</v>
      </c>
      <c r="I5" s="2">
        <f>'[6]For upload'!J33</f>
        <v>22083.051648699995</v>
      </c>
      <c r="J5" s="2">
        <f>'[6]For upload'!K33</f>
        <v>17081.792919999993</v>
      </c>
      <c r="K5" s="2">
        <f>'[6]For upload'!L33</f>
        <v>23027.967281716654</v>
      </c>
      <c r="L5" s="2">
        <f>'[6]For upload'!M33</f>
        <v>19836.015659122215</v>
      </c>
      <c r="M5" s="2">
        <f>'[6]For upload'!N33</f>
        <v>24640.128738416657</v>
      </c>
      <c r="N5" s="3">
        <f t="shared" si="0"/>
        <v>588228.74727585563</v>
      </c>
      <c r="P5" s="10"/>
      <c r="Q5" s="10"/>
      <c r="R5" s="10"/>
    </row>
    <row r="6" spans="1:18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0"/>
      <c r="Q6" s="10"/>
      <c r="R6" s="10"/>
    </row>
    <row r="7" spans="1:18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P7" s="10" t="s">
        <v>29</v>
      </c>
      <c r="Q7" s="10" t="s">
        <v>30</v>
      </c>
      <c r="R7" s="10" t="s">
        <v>31</v>
      </c>
    </row>
    <row r="8" spans="1:18" x14ac:dyDescent="0.2">
      <c r="A8" s="1" t="s">
        <v>17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P8" s="10">
        <v>87</v>
      </c>
      <c r="Q8" s="10">
        <v>91</v>
      </c>
      <c r="R8" s="10">
        <v>89</v>
      </c>
    </row>
    <row r="9" spans="1:18" x14ac:dyDescent="0.2">
      <c r="A9" s="1" t="s">
        <v>14</v>
      </c>
      <c r="B9" s="2">
        <f>'[7]For upload'!C8</f>
        <v>0</v>
      </c>
      <c r="C9" s="2">
        <f>'[7]For upload'!D8</f>
        <v>15127.081499999998</v>
      </c>
      <c r="D9" s="2">
        <f>'[7]For upload'!E8</f>
        <v>31722.757799999992</v>
      </c>
      <c r="E9" s="2">
        <f>'[7]For upload'!F8</f>
        <v>17885.468700000001</v>
      </c>
      <c r="F9" s="2">
        <f>'[7]For upload'!G8</f>
        <v>2993.2002000000002</v>
      </c>
      <c r="G9" s="2">
        <f>'[7]For upload'!H8</f>
        <v>303.22980000000001</v>
      </c>
      <c r="H9" s="2">
        <f>'[7]For upload'!I8</f>
        <v>0</v>
      </c>
      <c r="I9" s="2">
        <f>'[7]For upload'!J8</f>
        <v>85765.523541540009</v>
      </c>
      <c r="J9" s="2">
        <f>'[7]For upload'!K8</f>
        <v>125073.05439716997</v>
      </c>
      <c r="K9" s="2">
        <f>'[7]For upload'!L8</f>
        <v>179704.63257149246</v>
      </c>
      <c r="L9" s="2">
        <f>'[7]For upload'!M8</f>
        <v>38790.415540447495</v>
      </c>
      <c r="M9" s="2">
        <f>'[7]For upload'!N8</f>
        <v>8445.164428064998</v>
      </c>
      <c r="N9" s="3">
        <f>SUM(B9:M9)</f>
        <v>505810.52847871499</v>
      </c>
      <c r="P9" s="10"/>
      <c r="Q9" s="10"/>
      <c r="R9" s="10"/>
    </row>
    <row r="10" spans="1:18" x14ac:dyDescent="0.2">
      <c r="A10" s="1" t="s">
        <v>15</v>
      </c>
      <c r="B10" s="2">
        <f>'[7]For upload'!C14</f>
        <v>0</v>
      </c>
      <c r="C10" s="2">
        <f>'[7]For upload'!D14</f>
        <v>3023.2434278682085</v>
      </c>
      <c r="D10" s="2">
        <f>'[7]For upload'!E14</f>
        <v>7225.1301129048334</v>
      </c>
      <c r="E10" s="2">
        <f>'[7]For upload'!F14</f>
        <v>4775.4124042549593</v>
      </c>
      <c r="F10" s="2">
        <f>'[7]For upload'!G14</f>
        <v>803.68607806826458</v>
      </c>
      <c r="G10" s="2">
        <f>'[7]For upload'!H14</f>
        <v>82.413821251733026</v>
      </c>
      <c r="H10" s="2">
        <f>'[7]For upload'!I14</f>
        <v>0</v>
      </c>
      <c r="I10" s="2">
        <f>'[7]For upload'!J14</f>
        <v>22825.369041559919</v>
      </c>
      <c r="J10" s="2">
        <f>'[7]For upload'!K14</f>
        <v>31826.658261080825</v>
      </c>
      <c r="K10" s="2">
        <f>'[7]For upload'!L14</f>
        <v>49131.973151048544</v>
      </c>
      <c r="L10" s="2">
        <f>'[7]For upload'!M14</f>
        <v>9651.5038728578329</v>
      </c>
      <c r="M10" s="2">
        <f>'[7]For upload'!N14</f>
        <v>1784.4086639035349</v>
      </c>
      <c r="N10" s="3">
        <f t="shared" ref="N10:N11" si="1">SUM(B10:M10)</f>
        <v>131129.79883479865</v>
      </c>
      <c r="P10" s="10"/>
      <c r="Q10" s="10"/>
      <c r="R10" s="10"/>
    </row>
    <row r="11" spans="1:18" x14ac:dyDescent="0.2">
      <c r="A11" s="1" t="s">
        <v>16</v>
      </c>
      <c r="B11" s="2">
        <f>'[7]For upload'!C27</f>
        <v>16596.801124305002</v>
      </c>
      <c r="C11" s="2">
        <f>'[7]For upload'!D27</f>
        <v>18034.6169673</v>
      </c>
      <c r="D11" s="2">
        <f>'[7]For upload'!E27</f>
        <v>14303.791800000001</v>
      </c>
      <c r="E11" s="2">
        <f>'[7]For upload'!F27</f>
        <v>12679.999359999998</v>
      </c>
      <c r="F11" s="2">
        <f>'[7]For upload'!G27</f>
        <v>13774.737929999999</v>
      </c>
      <c r="G11" s="2">
        <f>'[7]For upload'!H27</f>
        <v>9660.18318</v>
      </c>
      <c r="H11" s="2">
        <f>'[7]For upload'!I27</f>
        <v>3435.2806100000003</v>
      </c>
      <c r="I11" s="2">
        <f>'[7]For upload'!J27</f>
        <v>25975.538764500012</v>
      </c>
      <c r="J11" s="2">
        <f>'[7]For upload'!K27</f>
        <v>52956.034699740005</v>
      </c>
      <c r="K11" s="2">
        <f>'[7]For upload'!L27</f>
        <v>94954.186328219992</v>
      </c>
      <c r="L11" s="2">
        <f>'[7]For upload'!M27</f>
        <v>88944.508270207516</v>
      </c>
      <c r="M11" s="2">
        <f>'[7]For upload'!N27</f>
        <v>140096.56802150249</v>
      </c>
      <c r="N11" s="3">
        <f t="shared" si="1"/>
        <v>491412.24705577502</v>
      </c>
      <c r="P11" s="10"/>
      <c r="Q11" s="10"/>
      <c r="R11" s="10"/>
    </row>
    <row r="12" spans="1:18" x14ac:dyDescent="0.2">
      <c r="P12" s="10"/>
      <c r="Q12" s="10"/>
      <c r="R12" s="10"/>
    </row>
    <row r="13" spans="1:18" x14ac:dyDescent="0.2">
      <c r="P13" s="10" t="s">
        <v>29</v>
      </c>
      <c r="Q13" s="10" t="s">
        <v>30</v>
      </c>
      <c r="R13" s="10" t="s">
        <v>31</v>
      </c>
    </row>
    <row r="14" spans="1:18" x14ac:dyDescent="0.2">
      <c r="A14" s="1" t="s">
        <v>18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P14" s="10">
        <v>89</v>
      </c>
      <c r="Q14" s="10">
        <v>90.1</v>
      </c>
      <c r="R14" s="10">
        <v>89</v>
      </c>
    </row>
    <row r="15" spans="1:18" x14ac:dyDescent="0.2">
      <c r="A15" s="1" t="s">
        <v>14</v>
      </c>
      <c r="B15" s="2">
        <f>'[8]For upload'!C8</f>
        <v>0</v>
      </c>
      <c r="C15" s="2">
        <f>'[8]For upload'!D8</f>
        <v>0</v>
      </c>
      <c r="D15" s="2">
        <f>'[8]For upload'!E8</f>
        <v>6728.6566759999996</v>
      </c>
      <c r="E15" s="2">
        <f>'[8]For upload'!F8</f>
        <v>10294.041176000002</v>
      </c>
      <c r="F15" s="2">
        <f>'[8]For upload'!G8</f>
        <v>23751.354528</v>
      </c>
      <c r="G15" s="2">
        <f>'[8]For upload'!H8</f>
        <v>4753.8459999999995</v>
      </c>
      <c r="H15" s="2">
        <f>'[8]For upload'!I8</f>
        <v>9790</v>
      </c>
      <c r="I15" s="2">
        <f>'[8]For upload'!J8</f>
        <v>128688.66</v>
      </c>
      <c r="J15" s="2">
        <f>'[8]For upload'!K8</f>
        <v>176720.18000000002</v>
      </c>
      <c r="K15" s="2">
        <f>'[8]For upload'!L8</f>
        <v>67563.460000000006</v>
      </c>
      <c r="L15" s="2">
        <f>'[8]For upload'!M8</f>
        <v>19135</v>
      </c>
      <c r="M15" s="2">
        <f>'[8]For upload'!N8</f>
        <v>0</v>
      </c>
      <c r="N15" s="3">
        <f>SUM(B15:M15)</f>
        <v>447425.19838000002</v>
      </c>
      <c r="P15" s="10"/>
      <c r="Q15" s="10"/>
      <c r="R15" s="10"/>
    </row>
    <row r="16" spans="1:18" x14ac:dyDescent="0.2">
      <c r="A16" s="1" t="s">
        <v>15</v>
      </c>
      <c r="B16" s="2">
        <f>'[8]For upload'!C14</f>
        <v>0</v>
      </c>
      <c r="C16" s="2">
        <f>'[8]For upload'!D14</f>
        <v>0</v>
      </c>
      <c r="D16" s="2">
        <f>'[8]For upload'!E14</f>
        <v>792.89374288344607</v>
      </c>
      <c r="E16" s="2">
        <f>'[8]For upload'!F14</f>
        <v>2662.2104243564518</v>
      </c>
      <c r="F16" s="2">
        <f>'[8]For upload'!G14</f>
        <v>5947.9979101233457</v>
      </c>
      <c r="G16" s="2">
        <f>'[8]For upload'!H14</f>
        <v>1359.0889086306706</v>
      </c>
      <c r="H16" s="2">
        <f>'[8]For upload'!I14</f>
        <v>3139.7163066175017</v>
      </c>
      <c r="I16" s="2">
        <f>'[8]For upload'!J14</f>
        <v>34605.67846653283</v>
      </c>
      <c r="J16" s="2">
        <f>'[8]For upload'!K14</f>
        <v>50007.554499137288</v>
      </c>
      <c r="K16" s="2">
        <f>'[8]For upload'!L14</f>
        <v>17077.490454570601</v>
      </c>
      <c r="L16" s="2">
        <f>'[8]For upload'!M14</f>
        <v>5401.0674516571489</v>
      </c>
      <c r="M16" s="2">
        <f>'[8]For upload'!N14</f>
        <v>0</v>
      </c>
      <c r="N16" s="3">
        <f t="shared" ref="N16:N17" si="2">SUM(B16:M16)</f>
        <v>120993.69816450929</v>
      </c>
      <c r="P16" s="10"/>
      <c r="Q16" s="10"/>
      <c r="R16" s="10"/>
    </row>
    <row r="17" spans="1:18" x14ac:dyDescent="0.2">
      <c r="A17" s="1" t="s">
        <v>16</v>
      </c>
      <c r="B17" s="2">
        <f>'[8]For upload'!C27</f>
        <v>0</v>
      </c>
      <c r="C17" s="2">
        <f>'[8]For upload'!D27</f>
        <v>24240.93</v>
      </c>
      <c r="D17" s="2">
        <f>'[8]For upload'!E27</f>
        <v>3043.58106</v>
      </c>
      <c r="E17" s="2">
        <f>'[8]For upload'!F27</f>
        <v>3043.58106</v>
      </c>
      <c r="F17" s="2">
        <f>'[8]For upload'!G27</f>
        <v>12783.377584</v>
      </c>
      <c r="G17" s="2">
        <f>'[8]For upload'!H27</f>
        <v>7250.4601159999993</v>
      </c>
      <c r="H17" s="2">
        <f>'[8]For upload'!I27</f>
        <v>10681.978469999998</v>
      </c>
      <c r="I17" s="2">
        <f>'[8]For upload'!J27</f>
        <v>63422.737136000003</v>
      </c>
      <c r="J17" s="2">
        <f>'[8]For upload'!K27</f>
        <v>69640.522954</v>
      </c>
      <c r="K17" s="2">
        <f>'[8]For upload'!L27</f>
        <v>59609.53</v>
      </c>
      <c r="L17" s="2">
        <f>'[8]For upload'!M27</f>
        <v>92471</v>
      </c>
      <c r="M17" s="2">
        <f>'[8]For upload'!N27</f>
        <v>100436.5</v>
      </c>
      <c r="N17" s="3">
        <f t="shared" si="2"/>
        <v>446624.19837999996</v>
      </c>
      <c r="P17" s="10"/>
      <c r="Q17" s="10"/>
      <c r="R17" s="10"/>
    </row>
    <row r="18" spans="1:18" x14ac:dyDescent="0.2">
      <c r="P18" s="10"/>
      <c r="Q18" s="10"/>
      <c r="R18" s="10"/>
    </row>
    <row r="19" spans="1:18" x14ac:dyDescent="0.2">
      <c r="P19" s="10" t="s">
        <v>29</v>
      </c>
      <c r="Q19" s="10" t="s">
        <v>30</v>
      </c>
      <c r="R19" s="10" t="s">
        <v>31</v>
      </c>
    </row>
    <row r="20" spans="1:18" x14ac:dyDescent="0.2">
      <c r="A20" s="1" t="s">
        <v>19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P20" s="10">
        <v>89</v>
      </c>
      <c r="Q20" s="10">
        <v>89</v>
      </c>
      <c r="R20" s="10">
        <v>89</v>
      </c>
    </row>
    <row r="21" spans="1:18" x14ac:dyDescent="0.2">
      <c r="A21" s="1" t="s">
        <v>14</v>
      </c>
      <c r="B21" s="2">
        <f>'[9]For upload'!C8</f>
        <v>1374.8663039999999</v>
      </c>
      <c r="C21" s="2">
        <f>'[9]For upload'!D8</f>
        <v>11628.838523</v>
      </c>
      <c r="D21" s="2">
        <f>'[9]For upload'!E8</f>
        <v>12416.222235000001</v>
      </c>
      <c r="E21" s="2">
        <f>'[9]For upload'!F8</f>
        <v>12302.217996500001</v>
      </c>
      <c r="F21" s="2">
        <f>'[9]For upload'!G8</f>
        <v>9609.7805179999996</v>
      </c>
      <c r="G21" s="2">
        <f>'[9]For upload'!H8</f>
        <v>3245.4687934999997</v>
      </c>
      <c r="H21" s="2">
        <f>'[9]For upload'!I8</f>
        <v>1027.95</v>
      </c>
      <c r="I21" s="2">
        <f>'[9]For upload'!J8</f>
        <v>20815.233314000001</v>
      </c>
      <c r="J21" s="2">
        <f>'[9]For upload'!K8</f>
        <v>13135.067314</v>
      </c>
      <c r="K21" s="2">
        <f>'[9]For upload'!L8</f>
        <v>4636.8999999999996</v>
      </c>
      <c r="L21" s="2">
        <f>'[9]For upload'!M8</f>
        <v>3709.7424999999994</v>
      </c>
      <c r="M21" s="2">
        <f>'[9]For upload'!N8</f>
        <v>746.48749999999995</v>
      </c>
      <c r="N21" s="3">
        <f>SUM(B21:M21)</f>
        <v>94648.774997999994</v>
      </c>
      <c r="P21" s="10"/>
      <c r="Q21" s="10"/>
      <c r="R21" s="10"/>
    </row>
    <row r="22" spans="1:18" x14ac:dyDescent="0.2">
      <c r="A22" s="1" t="s">
        <v>15</v>
      </c>
      <c r="B22" s="2">
        <f>'[9]For upload'!C14</f>
        <v>689.41460484848483</v>
      </c>
      <c r="C22" s="2">
        <f>'[9]For upload'!D14</f>
        <v>1335.8031373484864</v>
      </c>
      <c r="D22" s="2">
        <f>'[9]For upload'!E14</f>
        <v>2998.5876954004343</v>
      </c>
      <c r="E22" s="2">
        <f>'[9]For upload'!F14</f>
        <v>3555.9990112608239</v>
      </c>
      <c r="F22" s="2">
        <f>'[9]For upload'!G14</f>
        <v>1115.5708987662347</v>
      </c>
      <c r="G22" s="2">
        <f>'[9]For upload'!H14</f>
        <v>1105.4783676352815</v>
      </c>
      <c r="H22" s="2">
        <f>'[9]For upload'!I14</f>
        <v>430.16666666666674</v>
      </c>
      <c r="I22" s="2">
        <f>'[9]For upload'!J14</f>
        <v>4324.5509817852126</v>
      </c>
      <c r="J22" s="2">
        <f>'[9]For upload'!K14</f>
        <v>3638.4805183873004</v>
      </c>
      <c r="K22" s="2">
        <f>'[9]For upload'!L14</f>
        <v>1000.3756253006254</v>
      </c>
      <c r="L22" s="2">
        <f>'[9]For upload'!M14</f>
        <v>135.02814905002424</v>
      </c>
      <c r="M22" s="2">
        <f>'[9]For upload'!N14</f>
        <v>299.69072420634916</v>
      </c>
      <c r="N22" s="3">
        <f t="shared" ref="N22:N23" si="3">SUM(B22:M22)</f>
        <v>20629.146380655926</v>
      </c>
      <c r="P22" s="10"/>
      <c r="Q22" s="10"/>
      <c r="R22" s="10"/>
    </row>
    <row r="23" spans="1:18" x14ac:dyDescent="0.2">
      <c r="A23" s="1" t="s">
        <v>16</v>
      </c>
      <c r="B23" s="2">
        <f>'[9]For upload'!C27</f>
        <v>2594.1345868000003</v>
      </c>
      <c r="C23" s="2">
        <f>'[9]For upload'!D27</f>
        <v>6803.0876429999971</v>
      </c>
      <c r="D23" s="2">
        <f>'[9]For upload'!E27</f>
        <v>12855.033619999997</v>
      </c>
      <c r="E23" s="2">
        <f>'[9]For upload'!F27</f>
        <v>8689.6530815000024</v>
      </c>
      <c r="F23" s="2">
        <f>'[9]For upload'!G27</f>
        <v>8187.4184630000045</v>
      </c>
      <c r="G23" s="2">
        <f>'[9]For upload'!H27</f>
        <v>8233.050768500003</v>
      </c>
      <c r="H23" s="2">
        <f>'[9]For upload'!I27</f>
        <v>1446.5926499999998</v>
      </c>
      <c r="I23" s="2">
        <f>'[9]For upload'!J27</f>
        <v>12642.144840000001</v>
      </c>
      <c r="J23" s="2">
        <f>'[9]For upload'!K27</f>
        <v>9792.4475000000002</v>
      </c>
      <c r="K23" s="2">
        <f>'[9]For upload'!L27</f>
        <v>8438.4483139999993</v>
      </c>
      <c r="L23" s="2">
        <f>'[9]For upload'!M27</f>
        <v>7609.6212512000002</v>
      </c>
      <c r="M23" s="2">
        <f>'[9]For upload'!N27</f>
        <v>6592.6750000000002</v>
      </c>
      <c r="N23" s="3">
        <f t="shared" si="3"/>
        <v>93884.307717999996</v>
      </c>
      <c r="P23" s="10"/>
      <c r="Q23" s="10"/>
      <c r="R23" s="10"/>
    </row>
    <row r="24" spans="1:18" x14ac:dyDescent="0.2">
      <c r="P24" s="10"/>
      <c r="Q24" s="10"/>
      <c r="R24" s="10"/>
    </row>
    <row r="25" spans="1:18" x14ac:dyDescent="0.2">
      <c r="P25" s="10"/>
      <c r="Q25" s="10"/>
      <c r="R25" s="10"/>
    </row>
    <row r="26" spans="1:18" x14ac:dyDescent="0.2">
      <c r="A26" s="1" t="s">
        <v>20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  <c r="P26" s="10" t="s">
        <v>29</v>
      </c>
      <c r="Q26" s="10" t="s">
        <v>30</v>
      </c>
      <c r="R26" s="10" t="s">
        <v>31</v>
      </c>
    </row>
    <row r="27" spans="1:18" x14ac:dyDescent="0.2">
      <c r="A27" s="1" t="s">
        <v>14</v>
      </c>
      <c r="B27" s="2">
        <f>'[10]For upload'!C8</f>
        <v>0</v>
      </c>
      <c r="C27" s="2">
        <f>'[10]For upload'!D8</f>
        <v>0</v>
      </c>
      <c r="D27" s="2">
        <f>'[10]For upload'!E8</f>
        <v>0</v>
      </c>
      <c r="E27" s="2">
        <f>'[10]For upload'!F8</f>
        <v>3976.8943314749995</v>
      </c>
      <c r="F27" s="2">
        <f>'[10]For upload'!G8</f>
        <v>1320.5440238250001</v>
      </c>
      <c r="G27" s="2">
        <f>'[10]For upload'!H8</f>
        <v>1739.1184892000001</v>
      </c>
      <c r="H27" s="2">
        <f>'[10]For upload'!I8</f>
        <v>1254.4665100500001</v>
      </c>
      <c r="I27" s="2">
        <f>'[10]For upload'!J8</f>
        <v>877.8869687250002</v>
      </c>
      <c r="J27" s="2">
        <f>'[10]For upload'!K8</f>
        <v>453.1029516000001</v>
      </c>
      <c r="K27" s="2">
        <f>'[10]For upload'!L8</f>
        <v>198.23254132500003</v>
      </c>
      <c r="L27" s="2">
        <f>'[10]For upload'!M8</f>
        <v>113.27573790000002</v>
      </c>
      <c r="M27" s="2">
        <f>'[10]For upload'!N8</f>
        <v>113.27573790000002</v>
      </c>
      <c r="N27" s="3">
        <f>SUM(B27:M27)</f>
        <v>10046.797291999999</v>
      </c>
      <c r="P27" s="10">
        <v>89</v>
      </c>
      <c r="Q27" s="10">
        <v>89</v>
      </c>
      <c r="R27" s="10">
        <v>89</v>
      </c>
    </row>
    <row r="28" spans="1:18" x14ac:dyDescent="0.2">
      <c r="A28" s="1" t="s">
        <v>15</v>
      </c>
      <c r="B28" s="2">
        <f>'[10]For upload'!C14</f>
        <v>0</v>
      </c>
      <c r="C28" s="2">
        <f>'[10]For upload'!D14</f>
        <v>0</v>
      </c>
      <c r="D28" s="2">
        <f>'[10]For upload'!E14</f>
        <v>0</v>
      </c>
      <c r="E28" s="2">
        <f>'[10]For upload'!F14</f>
        <v>1132.9587803971108</v>
      </c>
      <c r="F28" s="2">
        <f>'[10]For upload'!G14</f>
        <v>483.72868742587684</v>
      </c>
      <c r="G28" s="2">
        <f>'[10]For upload'!H14</f>
        <v>657.49293043134207</v>
      </c>
      <c r="H28" s="2">
        <f>'[10]For upload'!I14</f>
        <v>381.87818715513004</v>
      </c>
      <c r="I28" s="2">
        <f>'[10]For upload'!J14</f>
        <v>337.67066686237018</v>
      </c>
      <c r="J28" s="2">
        <f>'[10]For upload'!K14</f>
        <v>174.28163450961043</v>
      </c>
      <c r="K28" s="2">
        <f>'[10]For upload'!L14</f>
        <v>76.248215097954571</v>
      </c>
      <c r="L28" s="2">
        <f>'[10]For upload'!M14</f>
        <v>43.570408627402607</v>
      </c>
      <c r="M28" s="2">
        <f>'[10]For upload'!N14</f>
        <v>43.570408627402607</v>
      </c>
      <c r="N28" s="3">
        <f t="shared" ref="N28:N29" si="4">SUM(B28:M28)</f>
        <v>3331.3999191342</v>
      </c>
    </row>
    <row r="29" spans="1:18" x14ac:dyDescent="0.2">
      <c r="A29" s="1" t="s">
        <v>16</v>
      </c>
      <c r="B29" s="2">
        <f>'[10]For upload'!C27</f>
        <v>0</v>
      </c>
      <c r="C29" s="2">
        <f>'[10]For upload'!D27</f>
        <v>0</v>
      </c>
      <c r="D29" s="2">
        <f>'[10]For upload'!E27</f>
        <v>0</v>
      </c>
      <c r="E29" s="2">
        <f>'[10]For upload'!F27</f>
        <v>941.54150947500023</v>
      </c>
      <c r="F29" s="2">
        <f>'[10]For upload'!G27</f>
        <v>1639.854105825</v>
      </c>
      <c r="G29" s="2">
        <f>'[10]For upload'!H27</f>
        <v>4272.2412291999999</v>
      </c>
      <c r="H29" s="2">
        <f>'[10]For upload'!I27</f>
        <v>1345.9265100500002</v>
      </c>
      <c r="I29" s="2">
        <f>'[10]For upload'!J27</f>
        <v>932.76296872500018</v>
      </c>
      <c r="J29" s="2">
        <f>'[10]For upload'!K27</f>
        <v>489.6869516000001</v>
      </c>
      <c r="K29" s="2">
        <f>'[10]For upload'!L27</f>
        <v>198.23254132500003</v>
      </c>
      <c r="L29" s="2">
        <f>'[10]For upload'!M27</f>
        <v>113.27573790000002</v>
      </c>
      <c r="M29" s="2">
        <f>'[10]For upload'!N27</f>
        <v>113.27573790000002</v>
      </c>
      <c r="N29" s="3">
        <f t="shared" si="4"/>
        <v>10046.797292000001</v>
      </c>
    </row>
    <row r="32" spans="1:18" x14ac:dyDescent="0.2">
      <c r="A32" s="1" t="s">
        <v>21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</row>
    <row r="33" spans="1:14" x14ac:dyDescent="0.2">
      <c r="A33" s="1" t="s">
        <v>14</v>
      </c>
      <c r="B33" s="2">
        <f>B3+B9+B15+B21+B27</f>
        <v>13078.087164399991</v>
      </c>
      <c r="C33" s="2">
        <f t="shared" ref="C33:M33" si="5">C3+C9+C15+C21+C27</f>
        <v>135742.90119879998</v>
      </c>
      <c r="D33" s="2">
        <f t="shared" si="5"/>
        <v>188200.18733394999</v>
      </c>
      <c r="E33" s="2">
        <f t="shared" si="5"/>
        <v>163222.58304022494</v>
      </c>
      <c r="F33" s="2">
        <f t="shared" si="5"/>
        <v>115598.666333075</v>
      </c>
      <c r="G33" s="2">
        <f t="shared" si="5"/>
        <v>42857.218975050011</v>
      </c>
      <c r="H33" s="2">
        <f t="shared" si="5"/>
        <v>27638.99695726666</v>
      </c>
      <c r="I33" s="2">
        <f t="shared" si="5"/>
        <v>267277.80769588723</v>
      </c>
      <c r="J33" s="2">
        <f t="shared" si="5"/>
        <v>348485.8468061866</v>
      </c>
      <c r="K33" s="2">
        <f t="shared" si="5"/>
        <v>267348.25444441749</v>
      </c>
      <c r="L33" s="2">
        <f t="shared" si="5"/>
        <v>66376.339117947486</v>
      </c>
      <c r="M33" s="2">
        <f t="shared" si="5"/>
        <v>12915.276737064996</v>
      </c>
      <c r="N33" s="3">
        <f>SUM(B33:M33)</f>
        <v>1648742.1658042707</v>
      </c>
    </row>
    <row r="34" spans="1:14" x14ac:dyDescent="0.2">
      <c r="A34" s="1" t="s">
        <v>15</v>
      </c>
      <c r="B34" s="2">
        <f t="shared" ref="B34:M35" si="6">B4+B10+B16+B22+B28</f>
        <v>4062.7417426864345</v>
      </c>
      <c r="C34" s="2">
        <f t="shared" si="6"/>
        <v>28316.498298430153</v>
      </c>
      <c r="D34" s="2">
        <f t="shared" si="6"/>
        <v>37878.109855067611</v>
      </c>
      <c r="E34" s="2">
        <f t="shared" si="6"/>
        <v>36978.953658386519</v>
      </c>
      <c r="F34" s="2">
        <f t="shared" si="6"/>
        <v>25190.143030395371</v>
      </c>
      <c r="G34" s="2">
        <f t="shared" si="6"/>
        <v>9784.3054490358027</v>
      </c>
      <c r="H34" s="2">
        <f t="shared" si="6"/>
        <v>8331.7601211266065</v>
      </c>
      <c r="I34" s="2">
        <f t="shared" si="6"/>
        <v>70718.848289834277</v>
      </c>
      <c r="J34" s="2">
        <f t="shared" si="6"/>
        <v>93363.555697034812</v>
      </c>
      <c r="K34" s="2">
        <f t="shared" si="6"/>
        <v>71386.006873250226</v>
      </c>
      <c r="L34" s="2">
        <f t="shared" si="6"/>
        <v>16901.944556034712</v>
      </c>
      <c r="M34" s="2">
        <f t="shared" si="6"/>
        <v>3451.6456982845302</v>
      </c>
      <c r="N34" s="3">
        <f t="shared" ref="N34:N35" si="7">SUM(B34:M34)</f>
        <v>406364.51326956705</v>
      </c>
    </row>
    <row r="35" spans="1:14" x14ac:dyDescent="0.2">
      <c r="A35" s="1" t="s">
        <v>16</v>
      </c>
      <c r="B35" s="2">
        <f t="shared" si="6"/>
        <v>28777.864211104999</v>
      </c>
      <c r="C35" s="2">
        <f t="shared" si="6"/>
        <v>107020.78237370004</v>
      </c>
      <c r="D35" s="2">
        <f t="shared" si="6"/>
        <v>127202.33505115005</v>
      </c>
      <c r="E35" s="2">
        <f t="shared" si="6"/>
        <v>130986.70849592498</v>
      </c>
      <c r="F35" s="2">
        <f t="shared" si="6"/>
        <v>142970.58912237501</v>
      </c>
      <c r="G35" s="2">
        <f t="shared" si="6"/>
        <v>99578.674320649996</v>
      </c>
      <c r="H35" s="2">
        <f t="shared" si="6"/>
        <v>51560.69088194998</v>
      </c>
      <c r="I35" s="2">
        <f t="shared" si="6"/>
        <v>125056.235357925</v>
      </c>
      <c r="J35" s="2">
        <f t="shared" si="6"/>
        <v>149960.48502533999</v>
      </c>
      <c r="K35" s="2">
        <f t="shared" si="6"/>
        <v>186228.36446526166</v>
      </c>
      <c r="L35" s="2">
        <f t="shared" si="6"/>
        <v>208974.42091842974</v>
      </c>
      <c r="M35" s="2">
        <f t="shared" si="6"/>
        <v>271879.14749781915</v>
      </c>
      <c r="N35" s="3">
        <f t="shared" si="7"/>
        <v>1630196.2977216304</v>
      </c>
    </row>
    <row r="37" spans="1:14" x14ac:dyDescent="0.2">
      <c r="A37" s="6"/>
    </row>
    <row r="38" spans="1:14" x14ac:dyDescent="0.2">
      <c r="A38" s="8" t="s">
        <v>22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">
      <c r="A39" s="9" t="s">
        <v>23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9</v>
      </c>
      <c r="K39" t="s">
        <v>10</v>
      </c>
      <c r="L39" t="s">
        <v>11</v>
      </c>
      <c r="M39" t="s">
        <v>12</v>
      </c>
      <c r="N39" s="9" t="s">
        <v>13</v>
      </c>
    </row>
    <row r="40" spans="1:14" x14ac:dyDescent="0.2">
      <c r="A40" t="s">
        <v>24</v>
      </c>
      <c r="B40" s="2">
        <f>'[11]mrk bud'!B10/1000</f>
        <v>50</v>
      </c>
      <c r="C40" s="2">
        <f>'[11]mrk bud'!C10/1000</f>
        <v>50</v>
      </c>
      <c r="D40" s="2">
        <f>'[11]mrk bud'!D10/1000</f>
        <v>2350</v>
      </c>
      <c r="E40" s="2">
        <f>'[11]mrk bud'!E10/1000</f>
        <v>750</v>
      </c>
      <c r="F40" s="2">
        <f>'[11]mrk bud'!F10/1000</f>
        <v>250</v>
      </c>
      <c r="G40" s="2">
        <f>'[11]mrk bud'!G10/1000</f>
        <v>50</v>
      </c>
      <c r="H40" s="2">
        <f>'[11]mrk bud'!H10/1000</f>
        <v>50</v>
      </c>
      <c r="I40" s="2">
        <f>'[11]mrk bud'!I10/1000</f>
        <v>50</v>
      </c>
      <c r="J40" s="2">
        <f>'[11]mrk bud'!J10/1000</f>
        <v>1400</v>
      </c>
      <c r="K40" s="2">
        <f>'[11]mrk bud'!K10/1000</f>
        <v>350</v>
      </c>
      <c r="L40" s="2">
        <f>'[11]mrk bud'!L10/1000</f>
        <v>50</v>
      </c>
      <c r="M40" s="2">
        <f>'[11]mrk bud'!M10/1000</f>
        <v>50</v>
      </c>
      <c r="N40" s="2">
        <f>SUM(B40:M40)</f>
        <v>5450</v>
      </c>
    </row>
    <row r="41" spans="1:14" x14ac:dyDescent="0.2">
      <c r="A41" t="s">
        <v>25</v>
      </c>
      <c r="B41" s="2">
        <f>'[12]mrk bud'!B10/1000</f>
        <v>0</v>
      </c>
      <c r="C41" s="2">
        <f>'[12]mrk bud'!C10/1000</f>
        <v>550</v>
      </c>
      <c r="D41" s="2">
        <f>'[12]mrk bud'!D10/1000</f>
        <v>800</v>
      </c>
      <c r="E41" s="2">
        <f>'[12]mrk bud'!E10/1000</f>
        <v>0</v>
      </c>
      <c r="F41" s="2">
        <f>'[12]mrk bud'!F10/1000</f>
        <v>0</v>
      </c>
      <c r="G41" s="2">
        <f>'[12]mrk bud'!G10/1000</f>
        <v>0</v>
      </c>
      <c r="H41" s="2">
        <f>'[12]mrk bud'!H10/1000</f>
        <v>0</v>
      </c>
      <c r="I41" s="2">
        <f>'[12]mrk bud'!I10/1000</f>
        <v>0</v>
      </c>
      <c r="J41" s="2">
        <f>'[12]mrk bud'!J10/1000</f>
        <v>1250</v>
      </c>
      <c r="K41" s="2">
        <f>'[12]mrk bud'!K10/1000</f>
        <v>1000</v>
      </c>
      <c r="L41" s="2">
        <f>'[12]mrk bud'!L10/1000</f>
        <v>0</v>
      </c>
      <c r="M41" s="2">
        <f>'[12]mrk bud'!M10/1000</f>
        <v>0</v>
      </c>
      <c r="N41" s="2">
        <f t="shared" ref="N41:N45" si="8">SUM(B41:M41)</f>
        <v>3600</v>
      </c>
    </row>
    <row r="42" spans="1:14" x14ac:dyDescent="0.2">
      <c r="A42" t="s">
        <v>18</v>
      </c>
      <c r="B42" s="2">
        <f>'[13]mrk bud'!B10/1000</f>
        <v>0</v>
      </c>
      <c r="C42" s="2">
        <f>'[13]mrk bud'!C10/1000</f>
        <v>0</v>
      </c>
      <c r="D42" s="2">
        <f>'[13]mrk bud'!D10/1000</f>
        <v>850</v>
      </c>
      <c r="E42" s="2">
        <f>'[13]mrk bud'!E10/1000</f>
        <v>0</v>
      </c>
      <c r="F42" s="2">
        <f>'[13]mrk bud'!F10/1000</f>
        <v>0</v>
      </c>
      <c r="G42" s="2">
        <f>'[13]mrk bud'!G10/1000</f>
        <v>0</v>
      </c>
      <c r="H42" s="2">
        <f>'[13]mrk bud'!H10/1000</f>
        <v>0</v>
      </c>
      <c r="I42" s="2">
        <f>'[13]mrk bud'!I10/1000</f>
        <v>0</v>
      </c>
      <c r="J42" s="2">
        <f>'[13]mrk bud'!J10/1000</f>
        <v>0</v>
      </c>
      <c r="K42" s="2">
        <f>'[13]mrk bud'!K10/1000</f>
        <v>2450</v>
      </c>
      <c r="L42" s="2">
        <f>'[13]mrk bud'!L10/1000</f>
        <v>0</v>
      </c>
      <c r="M42" s="2">
        <f>'[13]mrk bud'!M10/1000</f>
        <v>0</v>
      </c>
      <c r="N42" s="2">
        <f t="shared" si="8"/>
        <v>3300</v>
      </c>
    </row>
    <row r="43" spans="1:14" x14ac:dyDescent="0.2">
      <c r="A43" t="s">
        <v>26</v>
      </c>
      <c r="B43" s="2">
        <f>'[14]mrk bud'!B10/1000</f>
        <v>0</v>
      </c>
      <c r="C43" s="2">
        <f>'[14]mrk bud'!C10/1000</f>
        <v>0</v>
      </c>
      <c r="D43" s="2">
        <f>'[14]mrk bud'!D10/1000</f>
        <v>450</v>
      </c>
      <c r="E43" s="2">
        <f>'[14]mrk bud'!E10/1000</f>
        <v>0</v>
      </c>
      <c r="F43" s="2">
        <f>'[14]mrk bud'!F10/1000</f>
        <v>0</v>
      </c>
      <c r="G43" s="2">
        <f>'[14]mrk bud'!G10/1000</f>
        <v>0</v>
      </c>
      <c r="H43" s="2">
        <f>'[14]mrk bud'!H10/1000</f>
        <v>0</v>
      </c>
      <c r="I43" s="2">
        <f>'[14]mrk bud'!I10/1000</f>
        <v>250</v>
      </c>
      <c r="J43" s="2">
        <f>'[14]mrk bud'!J10/1000</f>
        <v>0</v>
      </c>
      <c r="K43" s="2">
        <f>'[14]mrk bud'!K10/1000</f>
        <v>0</v>
      </c>
      <c r="L43" s="2">
        <f>'[14]mrk bud'!L10/1000</f>
        <v>0</v>
      </c>
      <c r="M43" s="2">
        <f>'[14]mrk bud'!M10/1000</f>
        <v>0</v>
      </c>
      <c r="N43" s="2">
        <f t="shared" si="8"/>
        <v>700</v>
      </c>
    </row>
    <row r="44" spans="1:14" x14ac:dyDescent="0.2">
      <c r="A44" t="s">
        <v>27</v>
      </c>
      <c r="B44" s="2">
        <f>'[15]mrk bud'!B10/1000</f>
        <v>0</v>
      </c>
      <c r="C44" s="2">
        <f>'[15]mrk bud'!C10/1000</f>
        <v>0</v>
      </c>
      <c r="D44" s="2">
        <f>'[15]mrk bud'!D10/1000</f>
        <v>0</v>
      </c>
      <c r="E44" s="2">
        <f>'[15]mrk bud'!E10/1000</f>
        <v>0</v>
      </c>
      <c r="F44" s="2">
        <f>'[15]mrk bud'!F10/1000</f>
        <v>0</v>
      </c>
      <c r="G44" s="2">
        <f>'[15]mrk bud'!G10/1000</f>
        <v>0</v>
      </c>
      <c r="H44" s="2">
        <f>'[15]mrk bud'!H10/1000</f>
        <v>0</v>
      </c>
      <c r="I44" s="2">
        <f>'[15]mrk bud'!I10/1000</f>
        <v>0</v>
      </c>
      <c r="J44" s="2">
        <f>'[15]mrk bud'!J10/1000</f>
        <v>0</v>
      </c>
      <c r="K44" s="2">
        <f>'[15]mrk bud'!K10/1000</f>
        <v>0</v>
      </c>
      <c r="L44" s="2">
        <f>'[15]mrk bud'!L10/1000</f>
        <v>0</v>
      </c>
      <c r="M44" s="2">
        <f>'[15]mrk bud'!M10/1000</f>
        <v>0</v>
      </c>
      <c r="N44" s="2">
        <f t="shared" si="8"/>
        <v>0</v>
      </c>
    </row>
    <row r="45" spans="1:14" x14ac:dyDescent="0.2">
      <c r="A45" t="s">
        <v>28</v>
      </c>
      <c r="B45" s="2">
        <f>SUM(B40:B44)</f>
        <v>50</v>
      </c>
      <c r="C45" s="2">
        <f t="shared" ref="C45:M45" si="9">SUM(C40:C44)</f>
        <v>600</v>
      </c>
      <c r="D45" s="2">
        <f t="shared" si="9"/>
        <v>4450</v>
      </c>
      <c r="E45" s="2">
        <f t="shared" si="9"/>
        <v>750</v>
      </c>
      <c r="F45" s="2">
        <f t="shared" si="9"/>
        <v>250</v>
      </c>
      <c r="G45" s="2">
        <f t="shared" si="9"/>
        <v>50</v>
      </c>
      <c r="H45" s="2">
        <f t="shared" si="9"/>
        <v>50</v>
      </c>
      <c r="I45" s="2">
        <f t="shared" si="9"/>
        <v>300</v>
      </c>
      <c r="J45" s="2">
        <f t="shared" si="9"/>
        <v>2650</v>
      </c>
      <c r="K45" s="2">
        <f t="shared" si="9"/>
        <v>3800</v>
      </c>
      <c r="L45" s="2">
        <f t="shared" si="9"/>
        <v>50</v>
      </c>
      <c r="M45" s="2">
        <f t="shared" si="9"/>
        <v>50</v>
      </c>
      <c r="N45" s="2">
        <f t="shared" si="8"/>
        <v>13050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2A664-08F0-D74E-8746-0BC0653009AA}">
  <dimension ref="A2:N45"/>
  <sheetViews>
    <sheetView workbookViewId="0">
      <selection activeCell="A12" sqref="A12"/>
    </sheetView>
  </sheetViews>
  <sheetFormatPr baseColWidth="10" defaultColWidth="11" defaultRowHeight="16" outlineLevelRow="1" x14ac:dyDescent="0.2"/>
  <cols>
    <col min="1" max="1" width="17" bestFit="1" customWidth="1"/>
    <col min="2" max="14" width="13" customWidth="1"/>
  </cols>
  <sheetData>
    <row r="2" spans="1:14" outlineLevel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outlineLevel="1" x14ac:dyDescent="0.2">
      <c r="A3" s="1" t="s">
        <v>32</v>
      </c>
      <c r="B3" s="2">
        <f>FCST!B3/1.2</f>
        <v>2078.2391666666667</v>
      </c>
      <c r="C3" s="2">
        <f>FCST!C3/1.2</f>
        <v>118487.32849999999</v>
      </c>
      <c r="D3" s="2">
        <f>FCST!D3/1.2</f>
        <v>118686.78283333335</v>
      </c>
      <c r="E3" s="2">
        <f>FCST!E3/1.2</f>
        <v>115685.76179999999</v>
      </c>
      <c r="F3" s="2">
        <f>FCST!F3/1.2</f>
        <v>68763.326166666651</v>
      </c>
      <c r="G3" s="2">
        <f>FCST!G3/1.2</f>
        <v>17872.9761</v>
      </c>
      <c r="H3" s="2">
        <f>FCST!H3/1.2</f>
        <v>49310.847401515137</v>
      </c>
      <c r="I3" s="2">
        <f>FCST!I3/1.2</f>
        <v>58178.017106060594</v>
      </c>
      <c r="J3" s="2">
        <f>FCST!J3/1.2</f>
        <v>25639.857666666674</v>
      </c>
      <c r="K3" s="2">
        <f>FCST!K3/1.2</f>
        <v>7770.3061666666681</v>
      </c>
      <c r="L3" s="2">
        <f>FCST!L3/1.2</f>
        <v>7605.8786666666674</v>
      </c>
      <c r="M3" s="2">
        <f>FCST!M3/1.2</f>
        <v>4660.8190833333338</v>
      </c>
      <c r="N3" s="3">
        <f>SUM(B3:M3)</f>
        <v>594740.14065757568</v>
      </c>
    </row>
    <row r="4" spans="1:14" outlineLevel="1" x14ac:dyDescent="0.2">
      <c r="A4" s="1" t="s">
        <v>15</v>
      </c>
      <c r="B4" s="2">
        <f>FCST!B4</f>
        <v>762.91284999999993</v>
      </c>
      <c r="C4" s="2">
        <f>FCST!C4</f>
        <v>37161.252869999997</v>
      </c>
      <c r="D4" s="2">
        <f>FCST!D4</f>
        <v>36922.69278153585</v>
      </c>
      <c r="E4" s="2">
        <f>FCST!E4</f>
        <v>37559.869960000011</v>
      </c>
      <c r="F4" s="2">
        <f>FCST!F4</f>
        <v>22303.051420000003</v>
      </c>
      <c r="G4" s="2">
        <f>FCST!G4</f>
        <v>6721.1679999999978</v>
      </c>
      <c r="H4" s="2">
        <f>FCST!H4</f>
        <v>16215.171311179265</v>
      </c>
      <c r="I4" s="2">
        <f>FCST!I4</f>
        <v>21129.928869071093</v>
      </c>
      <c r="J4" s="2">
        <f>FCST!J4</f>
        <v>5935.8266330191927</v>
      </c>
      <c r="K4" s="2">
        <f>FCST!K4</f>
        <v>2006.2720957652618</v>
      </c>
      <c r="L4" s="2">
        <f>FCST!L4</f>
        <v>2537.303127740453</v>
      </c>
      <c r="M4" s="2">
        <f>FCST!M4</f>
        <v>1515.5255775608045</v>
      </c>
      <c r="N4" s="3">
        <f t="shared" ref="N4:N5" si="0">SUM(B4:M4)</f>
        <v>190770.97549587191</v>
      </c>
    </row>
    <row r="5" spans="1:14" outlineLevel="1" x14ac:dyDescent="0.2">
      <c r="A5" s="1" t="s">
        <v>16</v>
      </c>
      <c r="B5" s="2">
        <f>FCST!B5</f>
        <v>13405.814259999997</v>
      </c>
      <c r="C5" s="2">
        <f>FCST!C5</f>
        <v>67243.819589999999</v>
      </c>
      <c r="D5" s="2">
        <f>FCST!D5</f>
        <v>88904.903130000006</v>
      </c>
      <c r="E5" s="2">
        <f>FCST!E5</f>
        <v>95211.893689999997</v>
      </c>
      <c r="F5" s="2">
        <f>FCST!F5</f>
        <v>101521.98032</v>
      </c>
      <c r="G5" s="2">
        <f>FCST!G5</f>
        <v>66170.059290000005</v>
      </c>
      <c r="H5" s="2">
        <f>FCST!H5</f>
        <v>76870.446927272729</v>
      </c>
      <c r="I5" s="2">
        <f>FCST!I5</f>
        <v>91425.897159090906</v>
      </c>
      <c r="J5" s="2">
        <f>FCST!J5</f>
        <v>12201.9715</v>
      </c>
      <c r="K5" s="2">
        <f>FCST!K5</f>
        <v>23688.071499999998</v>
      </c>
      <c r="L5" s="2">
        <f>FCST!L5</f>
        <v>23921.1574</v>
      </c>
      <c r="M5" s="2">
        <f>FCST!M5</f>
        <v>22631.153999999999</v>
      </c>
      <c r="N5" s="3">
        <f t="shared" si="0"/>
        <v>683197.16876636364</v>
      </c>
    </row>
    <row r="6" spans="1:14" outlineLevel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outlineLevel="1" x14ac:dyDescent="0.2"/>
    <row r="8" spans="1:14" outlineLevel="1" x14ac:dyDescent="0.2">
      <c r="A8" s="1" t="s">
        <v>17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</row>
    <row r="9" spans="1:14" outlineLevel="1" x14ac:dyDescent="0.2">
      <c r="A9" s="1" t="s">
        <v>32</v>
      </c>
      <c r="B9" s="2">
        <f>FCST!B9/1.2</f>
        <v>5357.10131</v>
      </c>
      <c r="C9" s="2">
        <f>FCST!C9/1.2</f>
        <v>15143.230620000002</v>
      </c>
      <c r="D9" s="2">
        <f>FCST!D9/1.2</f>
        <v>16124.872860000003</v>
      </c>
      <c r="E9" s="2">
        <f>FCST!E9/1.2</f>
        <v>26418.974840000003</v>
      </c>
      <c r="F9" s="2">
        <f>FCST!F9/1.2</f>
        <v>2190.8333333333335</v>
      </c>
      <c r="G9" s="2">
        <f>FCST!G9/1.2</f>
        <v>2378.62833</v>
      </c>
      <c r="H9" s="2">
        <f>FCST!H9/1.2</f>
        <v>1726.2905999999998</v>
      </c>
      <c r="I9" s="2">
        <f>FCST!I9/1.2</f>
        <v>38474.449999999997</v>
      </c>
      <c r="J9" s="2">
        <f>FCST!J9/1.2</f>
        <v>76242.304533333343</v>
      </c>
      <c r="K9" s="2">
        <f>FCST!K9/1.2</f>
        <v>116965.47458071938</v>
      </c>
      <c r="L9" s="2">
        <f>FCST!L9/1.2</f>
        <v>16654.558500764375</v>
      </c>
      <c r="M9" s="2">
        <f>FCST!M9/1.2</f>
        <v>169711.03025184959</v>
      </c>
      <c r="N9" s="3">
        <f>SUM(B9:M9)</f>
        <v>487387.74976000004</v>
      </c>
    </row>
    <row r="10" spans="1:14" outlineLevel="1" x14ac:dyDescent="0.2">
      <c r="A10" s="1" t="s">
        <v>15</v>
      </c>
      <c r="B10" s="2">
        <f>FCST!B10</f>
        <v>1735.7135399999997</v>
      </c>
      <c r="C10" s="2">
        <f>FCST!C10</f>
        <v>5603.5601700000007</v>
      </c>
      <c r="D10" s="2">
        <f>FCST!D10</f>
        <v>6103.0339400000012</v>
      </c>
      <c r="E10" s="2">
        <f>FCST!E10</f>
        <v>10408.883180000003</v>
      </c>
      <c r="F10" s="2">
        <f>FCST!F10</f>
        <v>854</v>
      </c>
      <c r="G10" s="2">
        <f>FCST!G10</f>
        <v>1013.3154199999999</v>
      </c>
      <c r="H10" s="2">
        <f>FCST!H10</f>
        <v>805.75698000000011</v>
      </c>
      <c r="I10" s="2">
        <f>FCST!I10</f>
        <v>15315.2343</v>
      </c>
      <c r="J10" s="2">
        <f>FCST!J10</f>
        <v>24525.589919527207</v>
      </c>
      <c r="K10" s="2">
        <f>FCST!K10</f>
        <v>32863.707806866885</v>
      </c>
      <c r="L10" s="2">
        <f>FCST!L10</f>
        <v>5034.0332487087644</v>
      </c>
      <c r="M10" s="2">
        <f>FCST!M10</f>
        <v>53135.137942565772</v>
      </c>
      <c r="N10" s="3">
        <f t="shared" ref="N10:N11" si="1">SUM(B10:M10)</f>
        <v>157397.96644766864</v>
      </c>
    </row>
    <row r="11" spans="1:14" outlineLevel="1" x14ac:dyDescent="0.2">
      <c r="A11" s="1" t="s">
        <v>16</v>
      </c>
      <c r="B11" s="2">
        <f>FCST!B11</f>
        <v>7840.3933099999995</v>
      </c>
      <c r="C11" s="2">
        <f>FCST!C11</f>
        <v>14301.475100000001</v>
      </c>
      <c r="D11" s="2">
        <f>FCST!D11</f>
        <v>26062.960609999991</v>
      </c>
      <c r="E11" s="2">
        <f>FCST!E11</f>
        <v>22962.349989999995</v>
      </c>
      <c r="F11" s="2">
        <f>FCST!F11</f>
        <v>22420.325579999997</v>
      </c>
      <c r="G11" s="2">
        <f>FCST!G11</f>
        <v>27850.908899999999</v>
      </c>
      <c r="H11" s="2">
        <f>FCST!H11</f>
        <v>11366.037660000002</v>
      </c>
      <c r="I11" s="2">
        <f>FCST!I11</f>
        <v>42226.536870000004</v>
      </c>
      <c r="J11" s="2">
        <f>FCST!J11</f>
        <v>68417.02</v>
      </c>
      <c r="K11" s="2">
        <f>FCST!K11</f>
        <v>123393.37641635569</v>
      </c>
      <c r="L11" s="2">
        <f>FCST!L11</f>
        <v>69984.930351409159</v>
      </c>
      <c r="M11" s="2">
        <f>FCST!M11</f>
        <v>102221.47054807706</v>
      </c>
      <c r="N11" s="3">
        <f t="shared" si="1"/>
        <v>539047.78533584182</v>
      </c>
    </row>
    <row r="12" spans="1:14" outlineLevel="1" x14ac:dyDescent="0.2">
      <c r="I12" s="3"/>
      <c r="J12" s="3"/>
      <c r="K12" s="3"/>
      <c r="L12" s="3"/>
      <c r="M12" s="3"/>
    </row>
    <row r="13" spans="1:14" outlineLevel="1" x14ac:dyDescent="0.2"/>
    <row r="14" spans="1:14" outlineLevel="1" x14ac:dyDescent="0.2">
      <c r="A14" s="1" t="s">
        <v>18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</row>
    <row r="15" spans="1:14" outlineLevel="1" x14ac:dyDescent="0.2">
      <c r="A15" s="1" t="s">
        <v>32</v>
      </c>
      <c r="B15" s="2">
        <f>FCST!B15/1.2</f>
        <v>1562.4275333333335</v>
      </c>
      <c r="C15" s="2">
        <f>FCST!C15/1.2</f>
        <v>6698.0863333333336</v>
      </c>
      <c r="D15" s="2">
        <f>FCST!D15/1.2</f>
        <v>1775.7865000000002</v>
      </c>
      <c r="E15" s="2">
        <f>FCST!E15/1.2</f>
        <v>10101.994166666667</v>
      </c>
      <c r="F15" s="2">
        <f>FCST!F15/1.2</f>
        <v>12181.481666666667</v>
      </c>
      <c r="G15" s="2">
        <f>FCST!G15/1.2</f>
        <v>4320.583333333333</v>
      </c>
      <c r="H15" s="2">
        <f>FCST!H15/1.2</f>
        <v>322.60083333333336</v>
      </c>
      <c r="I15" s="2">
        <f>FCST!I15/1.2</f>
        <v>41054.777616666674</v>
      </c>
      <c r="J15" s="2">
        <f>FCST!J15/1.2</f>
        <v>175929.88205047496</v>
      </c>
      <c r="K15" s="2">
        <f>FCST!K15/1.2</f>
        <v>38725.515311000003</v>
      </c>
      <c r="L15" s="2">
        <f>FCST!L15/1.2</f>
        <v>61315.399242416657</v>
      </c>
      <c r="M15" s="2">
        <f>FCST!M15/1.2</f>
        <v>6454.2525518333332</v>
      </c>
      <c r="N15" s="3">
        <f>SUM(B15:M15)</f>
        <v>360442.78713905829</v>
      </c>
    </row>
    <row r="16" spans="1:14" outlineLevel="1" x14ac:dyDescent="0.2">
      <c r="A16" s="1" t="s">
        <v>15</v>
      </c>
      <c r="B16" s="2">
        <f>FCST!B16</f>
        <v>727.69310999999993</v>
      </c>
      <c r="C16" s="2">
        <f>FCST!C16</f>
        <v>2489.44652</v>
      </c>
      <c r="D16" s="2">
        <f>FCST!D16</f>
        <v>-280.07551166339624</v>
      </c>
      <c r="E16" s="2">
        <f>FCST!E16</f>
        <v>2795.7377951182916</v>
      </c>
      <c r="F16" s="2">
        <f>FCST!F16</f>
        <v>3184.7507298847404</v>
      </c>
      <c r="G16" s="2">
        <f>FCST!G16</f>
        <v>1501.5924906135699</v>
      </c>
      <c r="H16" s="2">
        <f>FCST!H16</f>
        <v>0</v>
      </c>
      <c r="I16" s="2">
        <f>FCST!I16</f>
        <v>13243.760026005297</v>
      </c>
      <c r="J16" s="2">
        <f>FCST!J16</f>
        <v>56472.293379864372</v>
      </c>
      <c r="K16" s="2">
        <f>FCST!K16</f>
        <v>8824.7484324924953</v>
      </c>
      <c r="L16" s="2">
        <f>FCST!L16</f>
        <v>19672.518351446437</v>
      </c>
      <c r="M16" s="2">
        <f>FCST!M16</f>
        <v>2070.7914054154153</v>
      </c>
      <c r="N16" s="3">
        <f t="shared" ref="N16:N17" si="2">SUM(B16:M16)</f>
        <v>110703.25672917721</v>
      </c>
    </row>
    <row r="17" spans="1:14" outlineLevel="1" x14ac:dyDescent="0.2">
      <c r="A17" s="1" t="s">
        <v>16</v>
      </c>
      <c r="B17" s="2">
        <f>FCST!B17</f>
        <v>59677.724890000005</v>
      </c>
      <c r="C17" s="2">
        <f>FCST!C17</f>
        <v>43320.328000000001</v>
      </c>
      <c r="D17" s="2">
        <f>FCST!D17</f>
        <v>17217.329000000002</v>
      </c>
      <c r="E17" s="2">
        <f>FCST!E17</f>
        <v>20847.637999999999</v>
      </c>
      <c r="F17" s="2">
        <f>FCST!F17</f>
        <v>16759.963599999999</v>
      </c>
      <c r="G17" s="2">
        <f>FCST!G17</f>
        <v>12637.933199999999</v>
      </c>
      <c r="H17" s="2">
        <f>FCST!H17</f>
        <v>8494.0427600000003</v>
      </c>
      <c r="I17" s="2">
        <f>FCST!I17</f>
        <v>9938.3115399999988</v>
      </c>
      <c r="J17" s="2">
        <f>FCST!J17</f>
        <v>96793.655041060003</v>
      </c>
      <c r="K17" s="2">
        <f>FCST!K17</f>
        <v>43508.40534284</v>
      </c>
      <c r="L17" s="2">
        <f>FCST!L17</f>
        <v>154036.18736225468</v>
      </c>
      <c r="M17" s="2">
        <f>FCST!M17</f>
        <v>28038.693030359995</v>
      </c>
      <c r="N17" s="3">
        <f t="shared" si="2"/>
        <v>511270.21176651464</v>
      </c>
    </row>
    <row r="18" spans="1:14" outlineLevel="1" x14ac:dyDescent="0.2"/>
    <row r="19" spans="1:14" outlineLevel="1" x14ac:dyDescent="0.2"/>
    <row r="20" spans="1:14" outlineLevel="1" x14ac:dyDescent="0.2">
      <c r="A20" s="1" t="s">
        <v>19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</row>
    <row r="21" spans="1:14" outlineLevel="1" x14ac:dyDescent="0.2">
      <c r="A21" s="1" t="s">
        <v>32</v>
      </c>
      <c r="B21" s="2">
        <f>FCST!B21/1.2</f>
        <v>1051.4637399999999</v>
      </c>
      <c r="C21" s="2">
        <f>FCST!C21/1.2</f>
        <v>14461.095149999999</v>
      </c>
      <c r="D21" s="2">
        <f>FCST!D21/1.2</f>
        <v>9260.1910199999984</v>
      </c>
      <c r="E21" s="2">
        <f>FCST!E21/1.2</f>
        <v>16427.148579999997</v>
      </c>
      <c r="F21" s="2">
        <f>FCST!F21/1.2</f>
        <v>3252.5</v>
      </c>
      <c r="G21" s="2">
        <f>FCST!G21/1.2</f>
        <v>3474.032916666667</v>
      </c>
      <c r="H21" s="2">
        <f>FCST!H21/1.2</f>
        <v>1825.71027</v>
      </c>
      <c r="I21" s="2">
        <f>FCST!I21/1.2</f>
        <v>2338.1966666666667</v>
      </c>
      <c r="J21" s="2">
        <f>FCST!J21/1.2</f>
        <v>17024.554499999998</v>
      </c>
      <c r="K21" s="2">
        <f>FCST!K21/1.2</f>
        <v>16821.087750000002</v>
      </c>
      <c r="L21" s="2">
        <f>FCST!L21/1.2</f>
        <v>2985.251666666667</v>
      </c>
      <c r="M21" s="2">
        <f>FCST!M21/1.2</f>
        <v>1098.4850000000001</v>
      </c>
      <c r="N21" s="3">
        <f>SUM(B21:M21)</f>
        <v>90019.71725999999</v>
      </c>
    </row>
    <row r="22" spans="1:14" outlineLevel="1" x14ac:dyDescent="0.2">
      <c r="A22" s="1" t="s">
        <v>15</v>
      </c>
      <c r="B22" s="2">
        <f>FCST!B22</f>
        <v>348.84082999999987</v>
      </c>
      <c r="C22" s="2">
        <f>FCST!C22</f>
        <v>5680.591989999999</v>
      </c>
      <c r="D22" s="2">
        <f>FCST!D22</f>
        <v>4211.585439999998</v>
      </c>
      <c r="E22" s="2">
        <f>FCST!E22</f>
        <v>6867.6438599999965</v>
      </c>
      <c r="F22" s="2">
        <f>FCST!F22</f>
        <v>1398</v>
      </c>
      <c r="G22" s="2">
        <f>FCST!G22</f>
        <v>1417.5206300000002</v>
      </c>
      <c r="H22" s="2">
        <f>FCST!H22</f>
        <v>857.59864000000005</v>
      </c>
      <c r="I22" s="2">
        <f>FCST!I22</f>
        <v>764.27652999999998</v>
      </c>
      <c r="J22" s="2">
        <f>FCST!J22</f>
        <v>4228.9918563714673</v>
      </c>
      <c r="K22" s="2">
        <f>FCST!K22</f>
        <v>4489.5037786815747</v>
      </c>
      <c r="L22" s="2">
        <f>FCST!L22</f>
        <v>957.88425974025984</v>
      </c>
      <c r="M22" s="2">
        <f>FCST!M22</f>
        <v>329.54500000000002</v>
      </c>
      <c r="N22" s="3">
        <f t="shared" ref="N22:N23" si="3">SUM(B22:M22)</f>
        <v>31551.982814793289</v>
      </c>
    </row>
    <row r="23" spans="1:14" outlineLevel="1" x14ac:dyDescent="0.2">
      <c r="A23" s="1" t="s">
        <v>16</v>
      </c>
      <c r="B23" s="2">
        <f>FCST!B23</f>
        <v>3337.7348299999999</v>
      </c>
      <c r="C23" s="2">
        <f>FCST!C23</f>
        <v>12921.685660000001</v>
      </c>
      <c r="D23" s="2">
        <f>FCST!D23</f>
        <v>9032.4018300000007</v>
      </c>
      <c r="E23" s="2">
        <f>FCST!E23</f>
        <v>13821.40511</v>
      </c>
      <c r="F23" s="2">
        <f>FCST!F23</f>
        <v>7509.26343</v>
      </c>
      <c r="G23" s="2">
        <f>FCST!G23</f>
        <v>7938.4514999999992</v>
      </c>
      <c r="H23" s="2">
        <f>FCST!H23</f>
        <v>7496.2617</v>
      </c>
      <c r="I23" s="2">
        <f>FCST!I23</f>
        <v>2833.31106</v>
      </c>
      <c r="J23" s="2">
        <f>FCST!J23</f>
        <v>14008.7124</v>
      </c>
      <c r="K23" s="2">
        <f>FCST!K23</f>
        <v>14852.490179999997</v>
      </c>
      <c r="L23" s="2">
        <f>FCST!L23</f>
        <v>5729.6377300000004</v>
      </c>
      <c r="M23" s="2">
        <f>FCST!M23</f>
        <v>3311.6923499999998</v>
      </c>
      <c r="N23" s="3">
        <f t="shared" si="3"/>
        <v>102793.04777999999</v>
      </c>
    </row>
    <row r="24" spans="1:14" outlineLevel="1" x14ac:dyDescent="0.2"/>
    <row r="25" spans="1:14" outlineLevel="1" x14ac:dyDescent="0.2"/>
    <row r="26" spans="1:14" outlineLevel="1" x14ac:dyDescent="0.2">
      <c r="A26" s="1" t="s">
        <v>20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</row>
    <row r="27" spans="1:14" outlineLevel="1" x14ac:dyDescent="0.2">
      <c r="A27" s="1" t="s">
        <v>32</v>
      </c>
      <c r="B27" s="2">
        <f>FCST!B27/1.2</f>
        <v>103.79239</v>
      </c>
      <c r="C27" s="2">
        <f>FCST!C27/1.2</f>
        <v>101.77241000000001</v>
      </c>
      <c r="D27" s="2">
        <f>FCST!D27/1.2</f>
        <v>825.15037999999993</v>
      </c>
      <c r="E27" s="2">
        <f>FCST!E27/1.2</f>
        <v>152.03573</v>
      </c>
      <c r="F27" s="2">
        <f>FCST!F27/1.2</f>
        <v>105.83333333333334</v>
      </c>
      <c r="G27" s="2">
        <f>FCST!G27/1.2</f>
        <v>4560.3166666666666</v>
      </c>
      <c r="H27" s="2">
        <f>FCST!H27/1.2</f>
        <v>864.82853999999998</v>
      </c>
      <c r="I27" s="2">
        <f>FCST!I27/1.2</f>
        <v>479.38333333333333</v>
      </c>
      <c r="J27" s="2">
        <f>FCST!J27/1.2</f>
        <v>446.91708333333338</v>
      </c>
      <c r="K27" s="2">
        <f>FCST!K27/1.2</f>
        <v>182.57583333333335</v>
      </c>
      <c r="L27" s="2">
        <f>FCST!L27/1.2</f>
        <v>178.37083333333334</v>
      </c>
      <c r="M27" s="2">
        <f>FCST!M27/1.2</f>
        <v>124.69666666666667</v>
      </c>
      <c r="N27" s="3">
        <f>SUM(B27:M27)</f>
        <v>8125.6732000000011</v>
      </c>
    </row>
    <row r="28" spans="1:14" outlineLevel="1" x14ac:dyDescent="0.2">
      <c r="A28" s="1" t="s">
        <v>15</v>
      </c>
      <c r="B28" s="2">
        <f>FCST!B28</f>
        <v>9.0666000000000082</v>
      </c>
      <c r="C28" s="2">
        <f>FCST!C28</f>
        <v>-1.9169499999999857</v>
      </c>
      <c r="D28" s="2">
        <f>FCST!D28</f>
        <v>176.78480999999988</v>
      </c>
      <c r="E28" s="2">
        <f>FCST!E28</f>
        <v>15.900319999999994</v>
      </c>
      <c r="F28" s="2">
        <f>FCST!F28</f>
        <v>-8</v>
      </c>
      <c r="G28" s="2">
        <f>FCST!G28</f>
        <v>1314.3783102813852</v>
      </c>
      <c r="H28" s="2">
        <f>FCST!H28</f>
        <v>322.12023999999997</v>
      </c>
      <c r="I28" s="2">
        <f>FCST!I28</f>
        <v>142.50800000000001</v>
      </c>
      <c r="J28" s="2">
        <f>FCST!J28</f>
        <v>139.01585</v>
      </c>
      <c r="K28" s="2">
        <f>FCST!K28</f>
        <v>54.773000000000003</v>
      </c>
      <c r="L28" s="2">
        <f>FCST!L28</f>
        <v>47.593000000000004</v>
      </c>
      <c r="M28" s="2">
        <f>FCST!M28</f>
        <v>32.673999999999999</v>
      </c>
      <c r="N28" s="3">
        <f t="shared" ref="N28:N29" si="4">SUM(B28:M28)</f>
        <v>2244.8971802813849</v>
      </c>
    </row>
    <row r="29" spans="1:14" outlineLevel="1" x14ac:dyDescent="0.2">
      <c r="A29" s="1" t="s">
        <v>16</v>
      </c>
      <c r="B29" s="2">
        <f>FCST!B29</f>
        <v>440.33499999999998</v>
      </c>
      <c r="C29" s="2">
        <f>FCST!C29</f>
        <v>304.50400000000002</v>
      </c>
      <c r="D29" s="2">
        <f>FCST!D29</f>
        <v>242.785</v>
      </c>
      <c r="E29" s="2">
        <f>FCST!E29</f>
        <v>629.47299999999996</v>
      </c>
      <c r="F29" s="2">
        <f>FCST!F29</f>
        <v>145.85499999999999</v>
      </c>
      <c r="G29" s="2">
        <f>FCST!G29</f>
        <v>2972.6934999999999</v>
      </c>
      <c r="H29" s="2">
        <f>FCST!H29</f>
        <v>1383.9765</v>
      </c>
      <c r="I29" s="2">
        <f>FCST!I29</f>
        <v>626.07898</v>
      </c>
      <c r="J29" s="2">
        <f>FCST!J29</f>
        <v>2524.6548900000003</v>
      </c>
      <c r="K29" s="2">
        <f>FCST!K29</f>
        <v>190</v>
      </c>
      <c r="L29" s="2">
        <f>FCST!L29</f>
        <v>185</v>
      </c>
      <c r="M29" s="2">
        <f>FCST!M29</f>
        <v>130</v>
      </c>
      <c r="N29" s="3">
        <f t="shared" si="4"/>
        <v>9775.3558699999994</v>
      </c>
    </row>
    <row r="32" spans="1:14" x14ac:dyDescent="0.2">
      <c r="A32" s="1" t="s">
        <v>21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</row>
    <row r="33" spans="1:14" x14ac:dyDescent="0.2">
      <c r="A33" s="1" t="s">
        <v>32</v>
      </c>
      <c r="B33" s="2">
        <f>B3+B9+B15+B21+B27</f>
        <v>10153.02414</v>
      </c>
      <c r="C33" s="2">
        <f t="shared" ref="C33:M33" si="5">C3+C9+C15+C21+C27</f>
        <v>154891.51301333334</v>
      </c>
      <c r="D33" s="2">
        <f t="shared" si="5"/>
        <v>146672.78359333336</v>
      </c>
      <c r="E33" s="2">
        <f t="shared" si="5"/>
        <v>168785.91511666667</v>
      </c>
      <c r="F33" s="2">
        <f t="shared" si="5"/>
        <v>86493.974499999968</v>
      </c>
      <c r="G33" s="2">
        <f t="shared" si="5"/>
        <v>32606.537346666664</v>
      </c>
      <c r="H33" s="2">
        <f t="shared" si="5"/>
        <v>54050.277644848473</v>
      </c>
      <c r="I33" s="2">
        <f t="shared" si="5"/>
        <v>140524.82472272727</v>
      </c>
      <c r="J33" s="2">
        <f t="shared" si="5"/>
        <v>295283.51583380828</v>
      </c>
      <c r="K33" s="2">
        <f t="shared" si="5"/>
        <v>180464.95964171938</v>
      </c>
      <c r="L33" s="2">
        <f t="shared" si="5"/>
        <v>88739.458909847701</v>
      </c>
      <c r="M33" s="2">
        <f t="shared" si="5"/>
        <v>182049.28355368291</v>
      </c>
      <c r="N33" s="3">
        <f>SUM(B33:M33)</f>
        <v>1540716.0680166343</v>
      </c>
    </row>
    <row r="34" spans="1:14" x14ac:dyDescent="0.2">
      <c r="A34" s="1" t="s">
        <v>15</v>
      </c>
      <c r="B34" s="2">
        <f t="shared" ref="B34:M35" si="6">B4+B10+B16+B22+B28</f>
        <v>3584.2269299999998</v>
      </c>
      <c r="C34" s="2">
        <f t="shared" si="6"/>
        <v>50932.934599999993</v>
      </c>
      <c r="D34" s="2">
        <f t="shared" si="6"/>
        <v>47134.021459872449</v>
      </c>
      <c r="E34" s="2">
        <f t="shared" si="6"/>
        <v>57648.035115118306</v>
      </c>
      <c r="F34" s="2">
        <f t="shared" si="6"/>
        <v>27731.802149884745</v>
      </c>
      <c r="G34" s="2">
        <f t="shared" si="6"/>
        <v>11967.974850894954</v>
      </c>
      <c r="H34" s="2">
        <f t="shared" si="6"/>
        <v>18200.647171179266</v>
      </c>
      <c r="I34" s="2">
        <f t="shared" si="6"/>
        <v>50595.707725076398</v>
      </c>
      <c r="J34" s="2">
        <f t="shared" si="6"/>
        <v>91301.717638782226</v>
      </c>
      <c r="K34" s="2">
        <f t="shared" si="6"/>
        <v>48239.005113806219</v>
      </c>
      <c r="L34" s="2">
        <f t="shared" si="6"/>
        <v>28249.331987635913</v>
      </c>
      <c r="M34" s="2">
        <f t="shared" si="6"/>
        <v>57083.673925541989</v>
      </c>
      <c r="N34" s="3">
        <f t="shared" ref="N34:N35" si="7">SUM(B34:M34)</f>
        <v>492669.07866779249</v>
      </c>
    </row>
    <row r="35" spans="1:14" x14ac:dyDescent="0.2">
      <c r="A35" s="1" t="s">
        <v>16</v>
      </c>
      <c r="B35" s="2">
        <f t="shared" si="6"/>
        <v>84702.002290000019</v>
      </c>
      <c r="C35" s="2">
        <f t="shared" si="6"/>
        <v>138091.81234999996</v>
      </c>
      <c r="D35" s="2">
        <f t="shared" si="6"/>
        <v>141460.37956999999</v>
      </c>
      <c r="E35" s="2">
        <f t="shared" si="6"/>
        <v>153472.75978999998</v>
      </c>
      <c r="F35" s="2">
        <f t="shared" si="6"/>
        <v>148357.38793</v>
      </c>
      <c r="G35" s="2">
        <f t="shared" si="6"/>
        <v>117570.04638999999</v>
      </c>
      <c r="H35" s="2">
        <f t="shared" si="6"/>
        <v>105610.76554727273</v>
      </c>
      <c r="I35" s="2">
        <f t="shared" si="6"/>
        <v>147050.13560909091</v>
      </c>
      <c r="J35" s="2">
        <f t="shared" si="6"/>
        <v>193946.01383106</v>
      </c>
      <c r="K35" s="2">
        <f t="shared" si="6"/>
        <v>205632.34343919568</v>
      </c>
      <c r="L35" s="2">
        <f t="shared" si="6"/>
        <v>253856.91284366383</v>
      </c>
      <c r="M35" s="2">
        <f t="shared" si="6"/>
        <v>156333.00992843704</v>
      </c>
      <c r="N35" s="3">
        <f t="shared" si="7"/>
        <v>1846083.5695187203</v>
      </c>
    </row>
    <row r="38" spans="1:14" x14ac:dyDescent="0.2">
      <c r="A38" s="8" t="s">
        <v>22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">
      <c r="A39" s="9" t="s">
        <v>23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9</v>
      </c>
      <c r="K39" t="s">
        <v>10</v>
      </c>
      <c r="L39" t="s">
        <v>11</v>
      </c>
      <c r="M39" t="s">
        <v>12</v>
      </c>
      <c r="N39" s="9" t="s">
        <v>13</v>
      </c>
    </row>
    <row r="40" spans="1:14" x14ac:dyDescent="0.2">
      <c r="A40" t="s">
        <v>24</v>
      </c>
      <c r="B40" s="2">
        <f>FCST!B40</f>
        <v>41.667000000000002</v>
      </c>
      <c r="C40" s="2">
        <f>FCST!C40</f>
        <v>41.667000000000002</v>
      </c>
      <c r="D40" s="2">
        <f>FCST!D40</f>
        <v>875.88300000000004</v>
      </c>
      <c r="E40" s="2">
        <f>FCST!E40</f>
        <v>791.66700000000003</v>
      </c>
      <c r="F40" s="2">
        <f>FCST!F40</f>
        <v>1775.3879999999999</v>
      </c>
      <c r="G40" s="2">
        <f>FCST!G40</f>
        <v>41.667000000000002</v>
      </c>
      <c r="H40" s="2">
        <f>FCST!H40</f>
        <v>41.667000000000002</v>
      </c>
      <c r="I40" s="2">
        <f>FCST!I40</f>
        <v>741.66700000000003</v>
      </c>
      <c r="J40" s="2">
        <f>FCST!J40</f>
        <v>2391.6669999999999</v>
      </c>
      <c r="K40" s="2">
        <f>FCST!K40</f>
        <v>1091.6669999999999</v>
      </c>
      <c r="L40" s="2">
        <f>FCST!L40</f>
        <v>41.667000000000002</v>
      </c>
      <c r="M40" s="2">
        <f>FCST!M40</f>
        <v>41.667000000000002</v>
      </c>
      <c r="N40" s="2">
        <f>SUM(B40:M40)</f>
        <v>7917.9410000000007</v>
      </c>
    </row>
    <row r="41" spans="1:14" x14ac:dyDescent="0.2">
      <c r="A41" t="s">
        <v>25</v>
      </c>
      <c r="B41" s="2">
        <f>FCST!B41</f>
        <v>0</v>
      </c>
      <c r="C41" s="2">
        <f>FCST!C41</f>
        <v>0</v>
      </c>
      <c r="D41" s="2">
        <f>FCST!D41</f>
        <v>0</v>
      </c>
      <c r="E41" s="2">
        <f>FCST!E41</f>
        <v>756.25</v>
      </c>
      <c r="F41" s="2">
        <f>FCST!F41</f>
        <v>0</v>
      </c>
      <c r="G41" s="2">
        <f>FCST!G41</f>
        <v>0</v>
      </c>
      <c r="H41" s="2">
        <f>FCST!H41</f>
        <v>0</v>
      </c>
      <c r="I41" s="2">
        <f>FCST!I41</f>
        <v>0</v>
      </c>
      <c r="J41" s="2">
        <f>FCST!J41</f>
        <v>0</v>
      </c>
      <c r="K41" s="2">
        <f>FCST!K41</f>
        <v>3900</v>
      </c>
      <c r="L41" s="2">
        <f>FCST!L41</f>
        <v>200</v>
      </c>
      <c r="M41" s="2">
        <f>FCST!M41</f>
        <v>200</v>
      </c>
      <c r="N41" s="2">
        <f t="shared" ref="N41:N45" si="8">SUM(B41:M41)</f>
        <v>5056.25</v>
      </c>
    </row>
    <row r="42" spans="1:14" x14ac:dyDescent="0.2">
      <c r="A42" t="s">
        <v>18</v>
      </c>
      <c r="B42" s="2">
        <f>FCST!B42</f>
        <v>0</v>
      </c>
      <c r="C42" s="2">
        <f>FCST!C42</f>
        <v>0</v>
      </c>
      <c r="D42" s="2">
        <f>FCST!D42</f>
        <v>850</v>
      </c>
      <c r="E42" s="2">
        <f>FCST!E42</f>
        <v>0</v>
      </c>
      <c r="F42" s="2">
        <f>FCST!F42</f>
        <v>0</v>
      </c>
      <c r="G42" s="2">
        <f>FCST!G42</f>
        <v>0</v>
      </c>
      <c r="H42" s="2">
        <f>FCST!H42</f>
        <v>0</v>
      </c>
      <c r="I42" s="2">
        <f>FCST!I42</f>
        <v>0</v>
      </c>
      <c r="J42" s="2">
        <f>FCST!J42</f>
        <v>0</v>
      </c>
      <c r="K42" s="2">
        <f>FCST!K42</f>
        <v>3600</v>
      </c>
      <c r="L42" s="2">
        <f>FCST!L42</f>
        <v>0</v>
      </c>
      <c r="M42" s="2">
        <f>FCST!M42</f>
        <v>0</v>
      </c>
      <c r="N42" s="2">
        <f t="shared" si="8"/>
        <v>4450</v>
      </c>
    </row>
    <row r="43" spans="1:14" x14ac:dyDescent="0.2">
      <c r="A43" t="s">
        <v>26</v>
      </c>
      <c r="B43" s="2">
        <f>FCST!B43</f>
        <v>41.667000000000002</v>
      </c>
      <c r="C43" s="2">
        <f>FCST!C43</f>
        <v>41.667000000000002</v>
      </c>
      <c r="D43" s="2">
        <f>FCST!D43</f>
        <v>0</v>
      </c>
      <c r="E43" s="2">
        <f>FCST!E43</f>
        <v>75</v>
      </c>
      <c r="F43" s="2">
        <f>FCST!F43</f>
        <v>363.54199999999997</v>
      </c>
      <c r="G43" s="2">
        <f>FCST!G43</f>
        <v>0</v>
      </c>
      <c r="H43" s="2">
        <f>FCST!H43</f>
        <v>0</v>
      </c>
      <c r="I43" s="2">
        <f>FCST!I43</f>
        <v>0</v>
      </c>
      <c r="J43" s="2">
        <f>FCST!J43</f>
        <v>400</v>
      </c>
      <c r="K43" s="2">
        <f>FCST!K43</f>
        <v>100</v>
      </c>
      <c r="L43" s="2">
        <f>FCST!L43</f>
        <v>0</v>
      </c>
      <c r="M43" s="2">
        <f>FCST!M43</f>
        <v>0</v>
      </c>
      <c r="N43" s="2">
        <f t="shared" si="8"/>
        <v>1021.876</v>
      </c>
    </row>
    <row r="44" spans="1:14" x14ac:dyDescent="0.2">
      <c r="A44" t="s">
        <v>27</v>
      </c>
      <c r="B44" s="2">
        <f>FCST!B44</f>
        <v>0</v>
      </c>
      <c r="C44" s="2">
        <f>FCST!C44</f>
        <v>0</v>
      </c>
      <c r="D44" s="2">
        <f>FCST!D44</f>
        <v>0</v>
      </c>
      <c r="E44" s="2">
        <f>FCST!E44</f>
        <v>0</v>
      </c>
      <c r="F44" s="2">
        <f>FCST!F44</f>
        <v>0</v>
      </c>
      <c r="G44" s="2">
        <f>FCST!G44</f>
        <v>0</v>
      </c>
      <c r="H44" s="2">
        <f>FCST!H44</f>
        <v>0</v>
      </c>
      <c r="I44" s="2">
        <f>FCST!I44</f>
        <v>0</v>
      </c>
      <c r="J44" s="2">
        <f>FCST!J44</f>
        <v>0</v>
      </c>
      <c r="K44" s="2">
        <f>FCST!K44</f>
        <v>0</v>
      </c>
      <c r="L44" s="2">
        <f>FCST!L44</f>
        <v>0</v>
      </c>
      <c r="M44" s="2">
        <f>FCST!M44</f>
        <v>0</v>
      </c>
      <c r="N44" s="2">
        <f t="shared" si="8"/>
        <v>0</v>
      </c>
    </row>
    <row r="45" spans="1:14" x14ac:dyDescent="0.2">
      <c r="A45" t="s">
        <v>28</v>
      </c>
      <c r="B45" s="2">
        <f>SUM(B40:B44)</f>
        <v>83.334000000000003</v>
      </c>
      <c r="C45" s="2">
        <f t="shared" ref="C45:M45" si="9">SUM(C40:C44)</f>
        <v>83.334000000000003</v>
      </c>
      <c r="D45" s="2">
        <f t="shared" si="9"/>
        <v>1725.883</v>
      </c>
      <c r="E45" s="2">
        <f t="shared" si="9"/>
        <v>1622.9169999999999</v>
      </c>
      <c r="F45" s="2">
        <f t="shared" si="9"/>
        <v>2138.9299999999998</v>
      </c>
      <c r="G45" s="2">
        <f t="shared" si="9"/>
        <v>41.667000000000002</v>
      </c>
      <c r="H45" s="2">
        <f t="shared" si="9"/>
        <v>41.667000000000002</v>
      </c>
      <c r="I45" s="2">
        <f t="shared" si="9"/>
        <v>741.66700000000003</v>
      </c>
      <c r="J45" s="2">
        <f t="shared" si="9"/>
        <v>2791.6669999999999</v>
      </c>
      <c r="K45" s="2">
        <f t="shared" si="9"/>
        <v>8691.6669999999995</v>
      </c>
      <c r="L45" s="2">
        <f t="shared" si="9"/>
        <v>241.667</v>
      </c>
      <c r="M45" s="2">
        <f t="shared" si="9"/>
        <v>241.667</v>
      </c>
      <c r="N45" s="2">
        <f t="shared" si="8"/>
        <v>18446.067000000003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59836D58C9F4CB3AA9F8554B06E58" ma:contentTypeVersion="2" ma:contentTypeDescription="Create a new document." ma:contentTypeScope="" ma:versionID="94acf5129e9df17753014543e5bc8a66">
  <xsd:schema xmlns:xsd="http://www.w3.org/2001/XMLSchema" xmlns:xs="http://www.w3.org/2001/XMLSchema" xmlns:p="http://schemas.microsoft.com/office/2006/metadata/properties" xmlns:ns2="dea670b5-e574-4edf-ab13-269bf895f63e" targetNamespace="http://schemas.microsoft.com/office/2006/metadata/properties" ma:root="true" ma:fieldsID="8e3dec30e800c74c873196d844607263" ns2:_="">
    <xsd:import namespace="dea670b5-e574-4edf-ab13-269bf895f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670b5-e574-4edf-ab13-269bf895f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FFA876-037F-4BC1-8BBE-CDF8D5F21D8E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dea670b5-e574-4edf-ab13-269bf895f63e"/>
  </ds:schemaRefs>
</ds:datastoreItem>
</file>

<file path=customXml/itemProps2.xml><?xml version="1.0" encoding="utf-8"?>
<ds:datastoreItem xmlns:ds="http://schemas.openxmlformats.org/officeDocument/2006/customXml" ds:itemID="{8228BB7E-F32A-40F8-BC68-61F298D98946}"/>
</file>

<file path=customXml/itemProps3.xml><?xml version="1.0" encoding="utf-8"?>
<ds:datastoreItem xmlns:ds="http://schemas.openxmlformats.org/officeDocument/2006/customXml" ds:itemID="{C5C07535-62DD-4CA3-8F16-9CE9EDE048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FCST</vt:lpstr>
      <vt:lpstr>DIFF</vt:lpstr>
      <vt:lpstr>BUD</vt:lpstr>
      <vt:lpstr>FCST (Net)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Лицензии Амерспорт</dc:creator>
  <cp:keywords/>
  <dc:description/>
  <cp:lastModifiedBy>Лицензии Амерспорт</cp:lastModifiedBy>
  <cp:revision/>
  <dcterms:created xsi:type="dcterms:W3CDTF">2020-03-13T12:54:38Z</dcterms:created>
  <dcterms:modified xsi:type="dcterms:W3CDTF">2021-09-14T06:52:27Z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0x0101003A659836D58C9F4CB3AA9F8554B06E58</vt:lpwstr>
  </property>
</Properties>
</file>