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marga\Desktop\SS21\Отчеты\DATA FEED\"/>
    </mc:Choice>
  </mc:AlternateContent>
  <xr:revisionPtr revIDLastSave="0" documentId="13_ncr:1_{8CE08A3D-533A-4F9C-AA3A-3ABADBFDF58D}" xr6:coauthVersionLast="47" xr6:coauthVersionMax="47" xr10:uidLastSave="{00000000-0000-0000-0000-000000000000}"/>
  <workbookProtection workbookAlgorithmName="SHA-512" workbookHashValue="7pBoPrTvOjXpkUEy+bNX3ACysp1d9NX1fgZrOet0tlhoTuLSTs0MM23cAUKKQQlDCxArmD4H5/bEyT1zI0BlGQ==" workbookSaltValue="0hq8OQD0AL0YHxtGAQ9zSg==" workbookSpinCount="100000" lockStructure="1"/>
  <bookViews>
    <workbookView xWindow="-110" yWindow="-110" windowWidth="19420" windowHeight="10420" tabRatio="877" activeTab="3" xr2:uid="{00000000-000D-0000-FFFF-FFFF00000000}"/>
  </bookViews>
  <sheets>
    <sheet name="INSTRUCTIONS" sheetId="23" r:id="rId1"/>
    <sheet name="File Input" sheetId="25" r:id="rId2"/>
    <sheet name="Buy Forecast by Month" sheetId="19" r:id="rId3"/>
    <sheet name="Inventory Forecast by Month" sheetId="20" r:id="rId4"/>
    <sheet name="TWE Forecast by Month" sheetId="21" r:id="rId5"/>
    <sheet name="HIDDEN WORKSHEETS --&gt;" sheetId="22" state="hidden" r:id="rId6"/>
    <sheet name="UsedForPicklists" sheetId="17" state="hidden" r:id="rId7"/>
    <sheet name="ForecastByProduct" sheetId="15" state="hidden" r:id="rId8"/>
    <sheet name="Inventory" sheetId="3" state="hidden" r:id="rId9"/>
    <sheet name="ForecastByChannel" sheetId="14" state="hidden" r:id="rId10"/>
    <sheet name="Season_Calc" sheetId="28" state="hidden" r:id="rId11"/>
    <sheet name="SalesIntoAccount" sheetId="6" state="hidden" r:id="rId12"/>
    <sheet name="SalesByStore" sheetId="5" state="hidden" r:id="rId13"/>
    <sheet name="Activity" sheetId="4" state="hidden" r:id="rId14"/>
  </sheets>
  <definedNames>
    <definedName name="_xlnm._FilterDatabase" localSheetId="13" hidden="1">Activity!$C$1:$L$79</definedName>
    <definedName name="_xlnm._FilterDatabase" localSheetId="8" hidden="1">Inventory!$C$1:$K$138</definedName>
  </definedNames>
  <calcPr calcId="191029" refMode="R1C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21" l="1"/>
  <c r="H19" i="21"/>
  <c r="AB32" i="20" l="1"/>
  <c r="AA32" i="20"/>
  <c r="Y32" i="20"/>
  <c r="P32" i="20"/>
  <c r="O32" i="20"/>
  <c r="AB26" i="20"/>
  <c r="AA26" i="20"/>
  <c r="Z26" i="20"/>
  <c r="Y26" i="20"/>
  <c r="X26" i="20"/>
  <c r="W26" i="20"/>
  <c r="V26" i="20"/>
  <c r="U26" i="20"/>
  <c r="T26" i="20"/>
  <c r="S26" i="20"/>
  <c r="R26" i="20"/>
  <c r="Q26" i="20"/>
  <c r="P26" i="20"/>
  <c r="O26" i="20"/>
  <c r="N26" i="20"/>
  <c r="AB20" i="20"/>
  <c r="AA20" i="20"/>
  <c r="Z20" i="20"/>
  <c r="Y20" i="20"/>
  <c r="X20" i="20"/>
  <c r="W20" i="20"/>
  <c r="V20" i="20"/>
  <c r="U20" i="20"/>
  <c r="T20" i="20"/>
  <c r="S20" i="20"/>
  <c r="R20" i="20"/>
  <c r="Q20" i="20"/>
  <c r="P20" i="20"/>
  <c r="O20" i="20"/>
  <c r="N20" i="20"/>
  <c r="K20" i="20"/>
  <c r="AB14" i="20"/>
  <c r="AA14" i="20"/>
  <c r="Z14" i="20"/>
  <c r="Y14" i="20"/>
  <c r="X14" i="20"/>
  <c r="W14" i="20"/>
  <c r="V14" i="20"/>
  <c r="U14" i="20"/>
  <c r="T14" i="20"/>
  <c r="S14" i="20"/>
  <c r="R14" i="20"/>
  <c r="Q14" i="20"/>
  <c r="AB8" i="20"/>
  <c r="AA8" i="20"/>
  <c r="Z8" i="20"/>
  <c r="Y8" i="20"/>
  <c r="X8" i="20"/>
  <c r="W8" i="20"/>
  <c r="V8" i="20"/>
  <c r="U8" i="20"/>
  <c r="T8" i="20"/>
  <c r="S8" i="20"/>
  <c r="R8" i="20"/>
  <c r="Q8" i="20"/>
  <c r="P14" i="20"/>
  <c r="O14" i="20"/>
  <c r="N14" i="20"/>
  <c r="P8" i="20"/>
  <c r="O8" i="20"/>
  <c r="N8" i="20"/>
  <c r="G20" i="19" l="1"/>
  <c r="I7" i="20" l="1"/>
  <c r="G20" i="21" l="1"/>
  <c r="G21" i="21"/>
  <c r="G19" i="21" l="1"/>
  <c r="G18" i="21"/>
  <c r="F21" i="21" l="1"/>
  <c r="F20" i="21"/>
  <c r="F19" i="21" l="1"/>
  <c r="F18" i="21"/>
  <c r="F23" i="19" l="1"/>
  <c r="F44" i="19"/>
  <c r="C44" i="19"/>
  <c r="E44" i="19"/>
  <c r="D44" i="19"/>
  <c r="C23" i="19"/>
  <c r="D23" i="19"/>
  <c r="E23" i="19"/>
  <c r="G23" i="19" l="1"/>
  <c r="E241" i="14"/>
  <c r="B241" i="14"/>
  <c r="E240" i="14"/>
  <c r="B240" i="14"/>
  <c r="E237" i="14"/>
  <c r="B237" i="14"/>
  <c r="E236" i="14"/>
  <c r="B236" i="14"/>
  <c r="E233" i="14"/>
  <c r="B233" i="14"/>
  <c r="E232" i="14"/>
  <c r="B232" i="14"/>
  <c r="E229" i="14"/>
  <c r="B229" i="14"/>
  <c r="E228" i="14"/>
  <c r="B228" i="14"/>
  <c r="E225" i="14"/>
  <c r="B225" i="14"/>
  <c r="E224" i="14"/>
  <c r="B224" i="14"/>
  <c r="E221" i="14"/>
  <c r="B221" i="14"/>
  <c r="E220" i="14"/>
  <c r="B220" i="14"/>
  <c r="E217" i="14"/>
  <c r="B217" i="14"/>
  <c r="E216" i="14"/>
  <c r="B216" i="14"/>
  <c r="E213" i="14"/>
  <c r="B213" i="14"/>
  <c r="E212" i="14"/>
  <c r="B212" i="14"/>
  <c r="E209" i="14"/>
  <c r="B209" i="14"/>
  <c r="E208" i="14"/>
  <c r="B208" i="14"/>
  <c r="E205" i="14"/>
  <c r="B205" i="14"/>
  <c r="E204" i="14"/>
  <c r="B204" i="14"/>
  <c r="E201" i="14"/>
  <c r="B201" i="14"/>
  <c r="E200" i="14"/>
  <c r="B200" i="14"/>
  <c r="E197" i="14"/>
  <c r="B197" i="14"/>
  <c r="E196" i="14"/>
  <c r="B196" i="14"/>
  <c r="E193" i="14"/>
  <c r="B193" i="14"/>
  <c r="E192" i="14"/>
  <c r="B192" i="14"/>
  <c r="E189" i="14"/>
  <c r="B189" i="14"/>
  <c r="E188" i="14"/>
  <c r="B188" i="14"/>
  <c r="E185" i="14"/>
  <c r="B185" i="14"/>
  <c r="E184" i="14"/>
  <c r="B184" i="14"/>
  <c r="E181" i="14"/>
  <c r="B181" i="14"/>
  <c r="E180" i="14"/>
  <c r="B180" i="14"/>
  <c r="E177" i="14"/>
  <c r="B177" i="14"/>
  <c r="E176" i="14"/>
  <c r="B176" i="14"/>
  <c r="E173" i="14"/>
  <c r="B173" i="14"/>
  <c r="E172" i="14"/>
  <c r="B172" i="14"/>
  <c r="E169" i="14"/>
  <c r="B169" i="14"/>
  <c r="E168" i="14"/>
  <c r="B168" i="14"/>
  <c r="E165" i="14"/>
  <c r="B165" i="14"/>
  <c r="E164" i="14"/>
  <c r="B164" i="14"/>
  <c r="E161" i="14"/>
  <c r="B161" i="14"/>
  <c r="E160" i="14"/>
  <c r="B160" i="14"/>
  <c r="E157" i="14"/>
  <c r="B157" i="14"/>
  <c r="E156" i="14"/>
  <c r="B156" i="14"/>
  <c r="E153" i="14"/>
  <c r="B153" i="14"/>
  <c r="E152" i="14"/>
  <c r="B152" i="14"/>
  <c r="E149" i="14"/>
  <c r="B149" i="14"/>
  <c r="E148" i="14"/>
  <c r="B148" i="14"/>
  <c r="E145" i="14"/>
  <c r="B145" i="14"/>
  <c r="E144" i="14"/>
  <c r="B144" i="14"/>
  <c r="E141" i="14"/>
  <c r="B141" i="14"/>
  <c r="E140" i="14"/>
  <c r="B140" i="14"/>
  <c r="E137" i="14"/>
  <c r="B137" i="14"/>
  <c r="E136" i="14"/>
  <c r="B136" i="14"/>
  <c r="E133" i="14"/>
  <c r="B133" i="14"/>
  <c r="E132" i="14"/>
  <c r="B132" i="14"/>
  <c r="E129" i="14"/>
  <c r="B129" i="14"/>
  <c r="E128" i="14"/>
  <c r="B128" i="14"/>
  <c r="E125" i="14"/>
  <c r="B125" i="14"/>
  <c r="E124" i="14"/>
  <c r="B124" i="14"/>
  <c r="E121" i="14"/>
  <c r="B121" i="14"/>
  <c r="E120" i="14"/>
  <c r="B120" i="14"/>
  <c r="E117" i="14"/>
  <c r="B117" i="14"/>
  <c r="E116" i="14"/>
  <c r="B116" i="14"/>
  <c r="E113" i="14"/>
  <c r="B113" i="14"/>
  <c r="E112" i="14"/>
  <c r="B112" i="14"/>
  <c r="E109" i="14"/>
  <c r="B109" i="14"/>
  <c r="E108" i="14"/>
  <c r="B108" i="14"/>
  <c r="E105" i="14"/>
  <c r="B105" i="14"/>
  <c r="E104" i="14"/>
  <c r="B104" i="14"/>
  <c r="E101" i="14"/>
  <c r="B101" i="14"/>
  <c r="E100" i="14"/>
  <c r="B100" i="14"/>
  <c r="E97" i="14"/>
  <c r="B97" i="14"/>
  <c r="E96" i="14"/>
  <c r="B96" i="14"/>
  <c r="E93" i="14"/>
  <c r="B93" i="14"/>
  <c r="E92" i="14"/>
  <c r="B92" i="14"/>
  <c r="E89" i="14"/>
  <c r="B89" i="14"/>
  <c r="E88" i="14"/>
  <c r="B88" i="14"/>
  <c r="E85" i="14"/>
  <c r="B85" i="14"/>
  <c r="E84" i="14"/>
  <c r="B84" i="14"/>
  <c r="E81" i="14"/>
  <c r="B81" i="14"/>
  <c r="E80" i="14"/>
  <c r="B80" i="14"/>
  <c r="E77" i="14"/>
  <c r="B77" i="14"/>
  <c r="E76" i="14"/>
  <c r="B76" i="14"/>
  <c r="E73" i="14"/>
  <c r="B73" i="14"/>
  <c r="E72" i="14"/>
  <c r="B72" i="14"/>
  <c r="E69" i="14"/>
  <c r="B69" i="14"/>
  <c r="E68" i="14"/>
  <c r="B68" i="14"/>
  <c r="E65" i="14"/>
  <c r="B65" i="14"/>
  <c r="E64" i="14"/>
  <c r="B64" i="14"/>
  <c r="E61" i="14"/>
  <c r="B61" i="14"/>
  <c r="E60" i="14"/>
  <c r="B60" i="14"/>
  <c r="E57" i="14"/>
  <c r="B57" i="14"/>
  <c r="E56" i="14"/>
  <c r="B56" i="14"/>
  <c r="E53" i="14"/>
  <c r="B53" i="14"/>
  <c r="E52" i="14"/>
  <c r="B52" i="14"/>
  <c r="E49" i="14"/>
  <c r="B49" i="14"/>
  <c r="E48" i="14"/>
  <c r="B48" i="14"/>
  <c r="E45" i="14"/>
  <c r="B45" i="14"/>
  <c r="E44" i="14"/>
  <c r="B44" i="14"/>
  <c r="E41" i="14"/>
  <c r="B41" i="14"/>
  <c r="E40" i="14"/>
  <c r="B40" i="14"/>
  <c r="E37" i="14"/>
  <c r="B37" i="14"/>
  <c r="E36" i="14"/>
  <c r="B36" i="14"/>
  <c r="E33" i="14"/>
  <c r="B33" i="14"/>
  <c r="E32" i="14"/>
  <c r="B32" i="14"/>
  <c r="E29" i="14"/>
  <c r="B29" i="14"/>
  <c r="E28" i="14"/>
  <c r="B28" i="14"/>
  <c r="E25" i="14"/>
  <c r="B25" i="14"/>
  <c r="E24" i="14"/>
  <c r="B24" i="14"/>
  <c r="E21" i="14"/>
  <c r="B21" i="14"/>
  <c r="E20" i="14"/>
  <c r="B20" i="14"/>
  <c r="E17" i="14"/>
  <c r="B17" i="14"/>
  <c r="E16" i="14"/>
  <c r="B16" i="14"/>
  <c r="E13" i="14"/>
  <c r="B13" i="14"/>
  <c r="E12" i="14"/>
  <c r="B12" i="14"/>
  <c r="E9" i="14"/>
  <c r="B9" i="14"/>
  <c r="E8" i="14"/>
  <c r="B8" i="14"/>
  <c r="E5" i="14"/>
  <c r="B5" i="14"/>
  <c r="E4" i="14"/>
  <c r="B4" i="14"/>
  <c r="C7" i="21"/>
  <c r="E47" i="14"/>
  <c r="E46" i="14"/>
  <c r="E43" i="14"/>
  <c r="E42" i="14"/>
  <c r="E39" i="14"/>
  <c r="E38" i="14"/>
  <c r="E35" i="14"/>
  <c r="E34" i="14"/>
  <c r="E31" i="14"/>
  <c r="E30" i="14"/>
  <c r="E27" i="14"/>
  <c r="E26" i="14"/>
  <c r="E23" i="14"/>
  <c r="E22" i="14"/>
  <c r="E19" i="14"/>
  <c r="E18" i="14"/>
  <c r="E15" i="14"/>
  <c r="E14" i="14"/>
  <c r="E11" i="14"/>
  <c r="E10" i="14"/>
  <c r="E7" i="14"/>
  <c r="E6" i="14"/>
  <c r="E3" i="14"/>
  <c r="E2" i="14"/>
  <c r="E191" i="14"/>
  <c r="E190" i="14"/>
  <c r="E187" i="14"/>
  <c r="E186" i="14"/>
  <c r="E183" i="14"/>
  <c r="E182" i="14"/>
  <c r="E179" i="14"/>
  <c r="E178" i="14"/>
  <c r="E175" i="14"/>
  <c r="E174" i="14"/>
  <c r="E171" i="14"/>
  <c r="E170" i="14"/>
  <c r="E167" i="14"/>
  <c r="E166" i="14"/>
  <c r="E163" i="14"/>
  <c r="E162" i="14"/>
  <c r="E159" i="14"/>
  <c r="E158" i="14"/>
  <c r="E155" i="14"/>
  <c r="E154" i="14"/>
  <c r="E151" i="14"/>
  <c r="E150" i="14"/>
  <c r="E147" i="14"/>
  <c r="E146" i="14"/>
  <c r="E95" i="14"/>
  <c r="E94" i="14"/>
  <c r="E91" i="14"/>
  <c r="E90" i="14"/>
  <c r="E87" i="14"/>
  <c r="E86" i="14"/>
  <c r="E83" i="14"/>
  <c r="E82" i="14"/>
  <c r="E79" i="14"/>
  <c r="E78" i="14"/>
  <c r="E75" i="14"/>
  <c r="E74" i="14"/>
  <c r="E71" i="14"/>
  <c r="E70" i="14"/>
  <c r="E67" i="14"/>
  <c r="E66" i="14"/>
  <c r="E63" i="14"/>
  <c r="E62" i="14"/>
  <c r="E59" i="14"/>
  <c r="E58" i="14"/>
  <c r="E55" i="14"/>
  <c r="E54" i="14"/>
  <c r="E51" i="14"/>
  <c r="E50" i="14"/>
  <c r="E239" i="14"/>
  <c r="E238" i="14"/>
  <c r="E235" i="14"/>
  <c r="E234" i="14"/>
  <c r="E231" i="14"/>
  <c r="E230" i="14"/>
  <c r="E227" i="14"/>
  <c r="E226" i="14"/>
  <c r="E223" i="14"/>
  <c r="E222" i="14"/>
  <c r="E219" i="14"/>
  <c r="E218" i="14"/>
  <c r="E215" i="14"/>
  <c r="E214" i="14"/>
  <c r="E211" i="14"/>
  <c r="E210" i="14"/>
  <c r="E207" i="14"/>
  <c r="E206" i="14"/>
  <c r="E203" i="14"/>
  <c r="E202" i="14"/>
  <c r="E199" i="14"/>
  <c r="E198" i="14"/>
  <c r="E195" i="14"/>
  <c r="E194" i="14"/>
  <c r="E143" i="14"/>
  <c r="E142" i="14"/>
  <c r="E139" i="14"/>
  <c r="E138" i="14"/>
  <c r="E135" i="14"/>
  <c r="E134" i="14"/>
  <c r="E131" i="14"/>
  <c r="E130" i="14"/>
  <c r="E127" i="14"/>
  <c r="E126" i="14"/>
  <c r="E123" i="14"/>
  <c r="E122" i="14"/>
  <c r="E119" i="14"/>
  <c r="E118" i="14"/>
  <c r="E115" i="14"/>
  <c r="E114" i="14"/>
  <c r="E111" i="14"/>
  <c r="E110" i="14"/>
  <c r="E107" i="14"/>
  <c r="E106" i="14"/>
  <c r="E103" i="14"/>
  <c r="E102" i="14"/>
  <c r="E99" i="14"/>
  <c r="E98" i="14"/>
  <c r="E109" i="3"/>
  <c r="E108" i="3"/>
  <c r="E107" i="3"/>
  <c r="E106" i="3"/>
  <c r="E105" i="3"/>
  <c r="E104" i="3"/>
  <c r="E103" i="3"/>
  <c r="E102" i="3"/>
  <c r="E101" i="3"/>
  <c r="E100" i="3"/>
  <c r="E99" i="3"/>
  <c r="E98" i="3"/>
  <c r="E85" i="3"/>
  <c r="E84" i="3"/>
  <c r="E83" i="3"/>
  <c r="E82" i="3"/>
  <c r="E81" i="3"/>
  <c r="E80" i="3"/>
  <c r="E79" i="3"/>
  <c r="E78" i="3"/>
  <c r="E77" i="3"/>
  <c r="E76" i="3"/>
  <c r="E75" i="3"/>
  <c r="E74" i="3"/>
  <c r="E61" i="3"/>
  <c r="E60" i="3"/>
  <c r="E59" i="3"/>
  <c r="E58" i="3"/>
  <c r="E57" i="3"/>
  <c r="E56" i="3"/>
  <c r="E55" i="3"/>
  <c r="E54" i="3"/>
  <c r="E53" i="3"/>
  <c r="E52" i="3"/>
  <c r="E51" i="3"/>
  <c r="E50" i="3"/>
  <c r="E37" i="3"/>
  <c r="E36" i="3"/>
  <c r="E35" i="3"/>
  <c r="E34" i="3"/>
  <c r="E33" i="3"/>
  <c r="E32" i="3"/>
  <c r="E31" i="3"/>
  <c r="E30" i="3"/>
  <c r="E29" i="3"/>
  <c r="E28" i="3"/>
  <c r="E27" i="3"/>
  <c r="E26" i="3"/>
  <c r="E13" i="3"/>
  <c r="E12" i="3"/>
  <c r="E11" i="3"/>
  <c r="E10" i="3"/>
  <c r="E9" i="3"/>
  <c r="E8" i="3"/>
  <c r="E7" i="3"/>
  <c r="E6" i="3"/>
  <c r="E5" i="3"/>
  <c r="E4" i="3"/>
  <c r="E3" i="3"/>
  <c r="E2" i="3"/>
  <c r="E121" i="3"/>
  <c r="E120" i="3"/>
  <c r="E119" i="3"/>
  <c r="E118" i="3"/>
  <c r="E117" i="3"/>
  <c r="E116" i="3"/>
  <c r="E115" i="3"/>
  <c r="E114" i="3"/>
  <c r="E113" i="3"/>
  <c r="E112" i="3"/>
  <c r="E111" i="3"/>
  <c r="E110" i="3"/>
  <c r="E97" i="3"/>
  <c r="E96" i="3"/>
  <c r="E95" i="3"/>
  <c r="E94" i="3"/>
  <c r="E93" i="3"/>
  <c r="E92" i="3"/>
  <c r="E91" i="3"/>
  <c r="E90" i="3"/>
  <c r="E89" i="3"/>
  <c r="E88" i="3"/>
  <c r="E87" i="3"/>
  <c r="E86" i="3"/>
  <c r="E73" i="3"/>
  <c r="E72" i="3"/>
  <c r="E71" i="3"/>
  <c r="E70" i="3"/>
  <c r="E69" i="3"/>
  <c r="E68" i="3"/>
  <c r="E67" i="3"/>
  <c r="E66" i="3"/>
  <c r="E65" i="3"/>
  <c r="E64" i="3"/>
  <c r="E63" i="3"/>
  <c r="E62" i="3"/>
  <c r="E49" i="3"/>
  <c r="E48" i="3"/>
  <c r="E47" i="3"/>
  <c r="E46" i="3"/>
  <c r="E45" i="3"/>
  <c r="E44" i="3"/>
  <c r="E43" i="3"/>
  <c r="E42" i="3"/>
  <c r="E41" i="3"/>
  <c r="E40" i="3"/>
  <c r="E39" i="3"/>
  <c r="E38" i="3"/>
  <c r="E25" i="3"/>
  <c r="E24" i="3"/>
  <c r="E23" i="3"/>
  <c r="E22" i="3"/>
  <c r="E21" i="3"/>
  <c r="E20" i="3"/>
  <c r="E19" i="3"/>
  <c r="E18" i="3"/>
  <c r="E17" i="3"/>
  <c r="E16" i="3"/>
  <c r="E15" i="3"/>
  <c r="E14" i="3"/>
  <c r="E325" i="15"/>
  <c r="E324" i="15"/>
  <c r="E323" i="15"/>
  <c r="E322" i="15"/>
  <c r="E321" i="15"/>
  <c r="E320" i="15"/>
  <c r="E319" i="15"/>
  <c r="E318" i="15"/>
  <c r="E317" i="15"/>
  <c r="E316" i="15"/>
  <c r="E315" i="15"/>
  <c r="E314" i="15"/>
  <c r="E313" i="15"/>
  <c r="E312" i="15"/>
  <c r="E311" i="15"/>
  <c r="E310" i="15"/>
  <c r="E309" i="15"/>
  <c r="E308" i="15"/>
  <c r="E307" i="15"/>
  <c r="E306" i="15"/>
  <c r="E305" i="15"/>
  <c r="E304" i="15"/>
  <c r="E303" i="15"/>
  <c r="E302" i="15"/>
  <c r="E301" i="15"/>
  <c r="E300" i="15"/>
  <c r="E299" i="15"/>
  <c r="E298" i="15"/>
  <c r="E297" i="15"/>
  <c r="E296" i="15"/>
  <c r="E295" i="15"/>
  <c r="E294" i="15"/>
  <c r="E293" i="15"/>
  <c r="E292" i="15"/>
  <c r="E291" i="15"/>
  <c r="E290" i="15"/>
  <c r="E289" i="15"/>
  <c r="E288" i="15"/>
  <c r="E287" i="15"/>
  <c r="E286" i="15"/>
  <c r="E285" i="15"/>
  <c r="E284" i="15"/>
  <c r="E283" i="15"/>
  <c r="E282" i="15"/>
  <c r="E281" i="15"/>
  <c r="E280" i="15"/>
  <c r="E279" i="15"/>
  <c r="E278" i="15"/>
  <c r="E277" i="15"/>
  <c r="E276" i="15"/>
  <c r="E275" i="15"/>
  <c r="E274" i="15"/>
  <c r="E273" i="15"/>
  <c r="E272" i="15"/>
  <c r="E271" i="15"/>
  <c r="E270" i="15"/>
  <c r="E269" i="15"/>
  <c r="E268" i="15"/>
  <c r="E267" i="15"/>
  <c r="E266" i="15"/>
  <c r="E265" i="15"/>
  <c r="E264" i="15"/>
  <c r="E263" i="15"/>
  <c r="E262" i="15"/>
  <c r="E261" i="15"/>
  <c r="E260" i="15"/>
  <c r="E259" i="15"/>
  <c r="E258" i="15"/>
  <c r="E257" i="15"/>
  <c r="E256" i="15"/>
  <c r="E255" i="15"/>
  <c r="E254" i="15"/>
  <c r="E253" i="15"/>
  <c r="E252" i="15"/>
  <c r="E251" i="15"/>
  <c r="E250" i="15"/>
  <c r="E249" i="15"/>
  <c r="E248" i="15"/>
  <c r="E247" i="15"/>
  <c r="E246" i="15"/>
  <c r="E245" i="15"/>
  <c r="E244" i="15"/>
  <c r="E243" i="15"/>
  <c r="E242" i="15"/>
  <c r="E241" i="15"/>
  <c r="E240" i="15"/>
  <c r="E239" i="15"/>
  <c r="E238" i="15"/>
  <c r="E237" i="15"/>
  <c r="E236" i="15"/>
  <c r="E235" i="15"/>
  <c r="E234" i="15"/>
  <c r="E233" i="15"/>
  <c r="E232" i="15"/>
  <c r="E231" i="15"/>
  <c r="E230" i="15"/>
  <c r="E229" i="15"/>
  <c r="E228" i="15"/>
  <c r="E227" i="15"/>
  <c r="E226" i="15"/>
  <c r="E225" i="15"/>
  <c r="E224" i="15"/>
  <c r="E223" i="15"/>
  <c r="E222" i="15"/>
  <c r="E221" i="15"/>
  <c r="E220" i="15"/>
  <c r="E219" i="15"/>
  <c r="E218"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E7" i="15"/>
  <c r="E6" i="15"/>
  <c r="E5" i="15"/>
  <c r="E4" i="15"/>
  <c r="E3" i="15"/>
  <c r="E2" i="15"/>
  <c r="E433" i="15"/>
  <c r="E432" i="15"/>
  <c r="E431" i="15"/>
  <c r="E430" i="15"/>
  <c r="E429" i="15"/>
  <c r="E428" i="15"/>
  <c r="E427" i="15"/>
  <c r="E426" i="15"/>
  <c r="E425" i="15"/>
  <c r="E424" i="15"/>
  <c r="E423" i="15"/>
  <c r="E422" i="15"/>
  <c r="E421" i="15"/>
  <c r="E420" i="15"/>
  <c r="E419" i="15"/>
  <c r="E418" i="15"/>
  <c r="E417" i="15"/>
  <c r="E416" i="15"/>
  <c r="E415" i="15"/>
  <c r="E414" i="15"/>
  <c r="E413" i="15"/>
  <c r="E412" i="15"/>
  <c r="E411" i="15"/>
  <c r="E410" i="15"/>
  <c r="E409" i="15"/>
  <c r="E408" i="15"/>
  <c r="E407" i="15"/>
  <c r="E406" i="15"/>
  <c r="E405" i="15"/>
  <c r="E404" i="15"/>
  <c r="E403" i="15"/>
  <c r="E402" i="15"/>
  <c r="E401" i="15"/>
  <c r="E400" i="15"/>
  <c r="E399" i="15"/>
  <c r="E398" i="15"/>
  <c r="E397" i="15"/>
  <c r="E396" i="15"/>
  <c r="E395" i="15"/>
  <c r="E394" i="15"/>
  <c r="E393" i="15"/>
  <c r="E392" i="15"/>
  <c r="E391" i="15"/>
  <c r="E390" i="15"/>
  <c r="E389" i="15"/>
  <c r="E388" i="15"/>
  <c r="E387" i="15"/>
  <c r="E386" i="15"/>
  <c r="E385" i="15"/>
  <c r="E384" i="15"/>
  <c r="E383" i="15"/>
  <c r="E382" i="15"/>
  <c r="E381" i="15"/>
  <c r="E380" i="15"/>
  <c r="E379" i="15"/>
  <c r="E378" i="15"/>
  <c r="E377" i="15"/>
  <c r="E376" i="15"/>
  <c r="E375" i="15"/>
  <c r="E374" i="15"/>
  <c r="E373" i="15"/>
  <c r="E372" i="15"/>
  <c r="E371" i="15"/>
  <c r="E370" i="15"/>
  <c r="E369" i="15"/>
  <c r="E368" i="15"/>
  <c r="E367" i="15"/>
  <c r="E366" i="15"/>
  <c r="E365" i="15"/>
  <c r="E364" i="15"/>
  <c r="E363" i="15"/>
  <c r="E362" i="15"/>
  <c r="E361" i="15"/>
  <c r="E360" i="15"/>
  <c r="E359" i="15"/>
  <c r="E358" i="15"/>
  <c r="E357" i="15"/>
  <c r="E356" i="15"/>
  <c r="E355" i="15"/>
  <c r="E354" i="15"/>
  <c r="E353" i="15"/>
  <c r="E352" i="15"/>
  <c r="E351" i="15"/>
  <c r="E350" i="15"/>
  <c r="E349" i="15"/>
  <c r="E348" i="15"/>
  <c r="E347" i="15"/>
  <c r="E346" i="15"/>
  <c r="E345" i="15"/>
  <c r="E344" i="15"/>
  <c r="E343" i="15"/>
  <c r="E342" i="15"/>
  <c r="E341" i="15"/>
  <c r="E340" i="15"/>
  <c r="E339" i="15"/>
  <c r="E338" i="15"/>
  <c r="E337" i="15"/>
  <c r="E336" i="15"/>
  <c r="E335" i="15"/>
  <c r="E334" i="15"/>
  <c r="E333" i="15"/>
  <c r="E332" i="15"/>
  <c r="E331" i="15"/>
  <c r="E330" i="15"/>
  <c r="E329" i="15"/>
  <c r="E328" i="15"/>
  <c r="E327" i="15"/>
  <c r="E326" i="15"/>
  <c r="E217" i="15"/>
  <c r="E216" i="15"/>
  <c r="E215" i="15"/>
  <c r="E214" i="15"/>
  <c r="E213" i="15"/>
  <c r="E212" i="15"/>
  <c r="E211" i="15"/>
  <c r="E210" i="15"/>
  <c r="E209" i="15"/>
  <c r="E208" i="15"/>
  <c r="E207" i="15"/>
  <c r="E206" i="15"/>
  <c r="E205" i="15"/>
  <c r="E204" i="15"/>
  <c r="E203" i="15"/>
  <c r="E202" i="15"/>
  <c r="E201" i="15"/>
  <c r="E200" i="15"/>
  <c r="E199" i="15"/>
  <c r="E198" i="15"/>
  <c r="E197" i="15"/>
  <c r="E196" i="15"/>
  <c r="E195" i="15"/>
  <c r="E194" i="15"/>
  <c r="E193" i="15"/>
  <c r="E192" i="15"/>
  <c r="E191" i="15"/>
  <c r="E190" i="15"/>
  <c r="E189" i="15"/>
  <c r="E188" i="15"/>
  <c r="E187" i="15"/>
  <c r="E186" i="15"/>
  <c r="E185" i="15"/>
  <c r="E184" i="15"/>
  <c r="E183" i="15"/>
  <c r="E182" i="15"/>
  <c r="E181" i="15"/>
  <c r="E180" i="15"/>
  <c r="E179" i="15"/>
  <c r="E178" i="15"/>
  <c r="E177" i="15"/>
  <c r="E176" i="15"/>
  <c r="E175" i="15"/>
  <c r="E174" i="15"/>
  <c r="E173" i="15"/>
  <c r="E172" i="15"/>
  <c r="E171" i="15"/>
  <c r="E170" i="15"/>
  <c r="E169" i="15"/>
  <c r="E168" i="15"/>
  <c r="E167" i="15"/>
  <c r="E166" i="15"/>
  <c r="E165" i="15"/>
  <c r="E164" i="15"/>
  <c r="E163" i="15"/>
  <c r="E162" i="15"/>
  <c r="E161" i="15"/>
  <c r="E160" i="15"/>
  <c r="E159" i="15"/>
  <c r="E158" i="15"/>
  <c r="E157" i="15"/>
  <c r="E156" i="15"/>
  <c r="E155" i="15"/>
  <c r="E154" i="15"/>
  <c r="E153" i="15"/>
  <c r="E152" i="15"/>
  <c r="E151" i="15"/>
  <c r="E150" i="15"/>
  <c r="E149" i="15"/>
  <c r="E148" i="15"/>
  <c r="E147" i="15"/>
  <c r="E146" i="15"/>
  <c r="E145" i="15"/>
  <c r="E144" i="15"/>
  <c r="E143" i="15"/>
  <c r="E142" i="15"/>
  <c r="E141" i="15"/>
  <c r="E140" i="15"/>
  <c r="E139" i="15"/>
  <c r="E138" i="15"/>
  <c r="E137"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10" i="15"/>
  <c r="G44" i="19" l="1"/>
  <c r="H23" i="19"/>
  <c r="C64" i="14"/>
  <c r="C80" i="14"/>
  <c r="C36" i="14"/>
  <c r="C96" i="14"/>
  <c r="C136" i="14"/>
  <c r="C76" i="14"/>
  <c r="C24" i="14"/>
  <c r="C92" i="14"/>
  <c r="C56" i="14"/>
  <c r="C132" i="14"/>
  <c r="C37" i="14"/>
  <c r="C72" i="14"/>
  <c r="C88" i="14"/>
  <c r="C104" i="14"/>
  <c r="C116" i="14"/>
  <c r="C68" i="14"/>
  <c r="C84" i="14"/>
  <c r="C100" i="14"/>
  <c r="C52" i="14"/>
  <c r="C128" i="14"/>
  <c r="C112" i="14"/>
  <c r="C124" i="14"/>
  <c r="C140" i="14"/>
  <c r="C8" i="14"/>
  <c r="C144" i="14"/>
  <c r="C145" i="14"/>
  <c r="C141" i="14"/>
  <c r="C137" i="14"/>
  <c r="C133" i="14"/>
  <c r="C129" i="14"/>
  <c r="C125" i="14"/>
  <c r="C120" i="14"/>
  <c r="C121" i="14"/>
  <c r="C117" i="14"/>
  <c r="C113" i="14"/>
  <c r="C108" i="14"/>
  <c r="C109" i="14"/>
  <c r="C105" i="14"/>
  <c r="C101" i="14"/>
  <c r="C97" i="14"/>
  <c r="C93" i="14"/>
  <c r="C89" i="14"/>
  <c r="C85" i="14"/>
  <c r="C81" i="14"/>
  <c r="C77" i="14"/>
  <c r="C73" i="14"/>
  <c r="C69" i="14"/>
  <c r="C65" i="14"/>
  <c r="C60" i="14"/>
  <c r="C61" i="14"/>
  <c r="C57" i="14"/>
  <c r="C53" i="14"/>
  <c r="C48" i="14"/>
  <c r="C49" i="14"/>
  <c r="C44" i="14"/>
  <c r="C45" i="14"/>
  <c r="C40" i="14"/>
  <c r="C41" i="14"/>
  <c r="C32" i="14"/>
  <c r="C33" i="14"/>
  <c r="C28" i="14"/>
  <c r="C29" i="14"/>
  <c r="C25" i="14"/>
  <c r="C20" i="14"/>
  <c r="C21" i="14"/>
  <c r="C16" i="14"/>
  <c r="C17" i="14"/>
  <c r="C12" i="14"/>
  <c r="C13" i="14"/>
  <c r="C9" i="14"/>
  <c r="C4" i="14"/>
  <c r="C5" i="14"/>
  <c r="I44" i="19" l="1"/>
  <c r="H44" i="19"/>
  <c r="I23" i="19"/>
  <c r="C12" i="21"/>
  <c r="K22" i="21"/>
  <c r="N22" i="21"/>
  <c r="M22" i="21"/>
  <c r="L22" i="21"/>
  <c r="J22" i="21"/>
  <c r="I22" i="21"/>
  <c r="H22" i="21"/>
  <c r="G22" i="21"/>
  <c r="F22" i="21"/>
  <c r="E22" i="21"/>
  <c r="D22" i="21"/>
  <c r="C22" i="21"/>
  <c r="P12" i="21"/>
  <c r="AA12" i="21"/>
  <c r="Z12" i="21"/>
  <c r="Y12" i="21"/>
  <c r="X12" i="21"/>
  <c r="W12" i="21"/>
  <c r="V12" i="21"/>
  <c r="U12" i="21"/>
  <c r="T12" i="21"/>
  <c r="S12" i="21"/>
  <c r="R12" i="21"/>
  <c r="Q12" i="21"/>
  <c r="O8" i="21"/>
  <c r="N12" i="21"/>
  <c r="M12" i="21"/>
  <c r="L12" i="21"/>
  <c r="K12" i="21"/>
  <c r="J12" i="21"/>
  <c r="I12" i="21"/>
  <c r="H12" i="21"/>
  <c r="G12" i="21"/>
  <c r="F12" i="21"/>
  <c r="E12" i="21"/>
  <c r="D12" i="21"/>
  <c r="O19" i="21"/>
  <c r="O18" i="21"/>
  <c r="AB9" i="21"/>
  <c r="O9" i="21"/>
  <c r="AB8" i="21"/>
  <c r="O12" i="21" l="1"/>
  <c r="J44" i="19"/>
  <c r="J23" i="19"/>
  <c r="G53" i="20"/>
  <c r="E53" i="20"/>
  <c r="K44" i="19" l="1"/>
  <c r="B2" i="28"/>
  <c r="C2" i="28" s="1"/>
  <c r="B1" i="28"/>
  <c r="B6" i="28" s="1"/>
  <c r="L44" i="19" l="1"/>
  <c r="K23" i="19"/>
  <c r="L23" i="19"/>
  <c r="B3" i="28"/>
  <c r="C3" i="28" s="1"/>
  <c r="B7" i="28"/>
  <c r="B8" i="28"/>
  <c r="B5" i="28"/>
  <c r="C2" i="15"/>
  <c r="M44" i="19" l="1"/>
  <c r="M23" i="19"/>
  <c r="C8" i="28"/>
  <c r="D8" i="28" s="1"/>
  <c r="C51" i="20" s="1"/>
  <c r="C52" i="20" s="1"/>
  <c r="C6" i="28"/>
  <c r="D6" i="28" s="1"/>
  <c r="C49" i="20" s="1"/>
  <c r="C5" i="28"/>
  <c r="D5" i="28" s="1"/>
  <c r="C48" i="20" s="1"/>
  <c r="C7" i="28"/>
  <c r="D7" i="28" s="1"/>
  <c r="C50" i="20" s="1"/>
  <c r="C2" i="14"/>
  <c r="N44" i="19" l="1"/>
  <c r="N23" i="19"/>
  <c r="B178" i="4"/>
  <c r="B177" i="4"/>
  <c r="B176" i="4"/>
  <c r="B175" i="4"/>
  <c r="B174" i="4"/>
  <c r="B173" i="4"/>
  <c r="B172" i="4"/>
  <c r="B171" i="4"/>
  <c r="B170" i="4"/>
  <c r="B169" i="4"/>
  <c r="B168" i="4"/>
  <c r="B167" i="4"/>
  <c r="B166" i="4"/>
  <c r="B165" i="4"/>
  <c r="B164" i="4"/>
  <c r="B163" i="4"/>
  <c r="B162" i="4"/>
  <c r="B161" i="4"/>
  <c r="B160" i="4"/>
  <c r="B159" i="4"/>
  <c r="B158" i="4"/>
  <c r="B157" i="4"/>
  <c r="B156" i="4"/>
  <c r="B155" i="4"/>
  <c r="B154" i="4"/>
  <c r="B153" i="4"/>
  <c r="B152" i="4"/>
  <c r="B151" i="4"/>
  <c r="B150" i="4"/>
  <c r="B149" i="4"/>
  <c r="B148" i="4"/>
  <c r="B147" i="4"/>
  <c r="B146" i="4"/>
  <c r="B145" i="4"/>
  <c r="B144" i="4"/>
  <c r="B143" i="4"/>
  <c r="B142" i="4"/>
  <c r="B141" i="4"/>
  <c r="B140" i="4"/>
  <c r="B139" i="4"/>
  <c r="B138" i="4"/>
  <c r="B137" i="4"/>
  <c r="B136" i="4"/>
  <c r="B135" i="4"/>
  <c r="B134" i="4"/>
  <c r="B133" i="4"/>
  <c r="B132" i="4"/>
  <c r="B131" i="4"/>
  <c r="B130" i="4"/>
  <c r="B129" i="4"/>
  <c r="B128" i="4"/>
  <c r="B127" i="4"/>
  <c r="B126" i="4"/>
  <c r="B125" i="4"/>
  <c r="B124" i="4"/>
  <c r="B123" i="4"/>
  <c r="B122" i="4"/>
  <c r="B121" i="4"/>
  <c r="B120" i="4"/>
  <c r="B119" i="4"/>
  <c r="B118" i="4"/>
  <c r="B117" i="4"/>
  <c r="B116" i="4"/>
  <c r="B115" i="4"/>
  <c r="B114" i="4"/>
  <c r="B113" i="4"/>
  <c r="B112" i="4"/>
  <c r="B111" i="4"/>
  <c r="B110" i="4"/>
  <c r="B109" i="4"/>
  <c r="B108" i="4"/>
  <c r="B107" i="4"/>
  <c r="B106" i="4"/>
  <c r="B105" i="4"/>
  <c r="B104" i="4"/>
  <c r="B103" i="4"/>
  <c r="B102"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3" i="4"/>
  <c r="B2" i="4"/>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B3" i="5"/>
  <c r="B2" i="5"/>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239" i="14"/>
  <c r="B238" i="14"/>
  <c r="B235" i="14"/>
  <c r="B234" i="14"/>
  <c r="B231" i="14"/>
  <c r="B230" i="14"/>
  <c r="B227" i="14"/>
  <c r="B226" i="14"/>
  <c r="B223" i="14"/>
  <c r="B222" i="14"/>
  <c r="B219" i="14"/>
  <c r="B218" i="14"/>
  <c r="B215" i="14"/>
  <c r="B214" i="14"/>
  <c r="B211" i="14"/>
  <c r="B210" i="14"/>
  <c r="B207" i="14"/>
  <c r="B206" i="14"/>
  <c r="B203" i="14"/>
  <c r="B202" i="14"/>
  <c r="B199" i="14"/>
  <c r="B198" i="14"/>
  <c r="B195" i="14"/>
  <c r="B194" i="14"/>
  <c r="B191" i="14"/>
  <c r="B190" i="14"/>
  <c r="B187" i="14"/>
  <c r="B186" i="14"/>
  <c r="B183" i="14"/>
  <c r="B182" i="14"/>
  <c r="B179" i="14"/>
  <c r="B178" i="14"/>
  <c r="B175" i="14"/>
  <c r="B174" i="14"/>
  <c r="B171" i="14"/>
  <c r="B170" i="14"/>
  <c r="B167" i="14"/>
  <c r="B166" i="14"/>
  <c r="B163" i="14"/>
  <c r="B162" i="14"/>
  <c r="B159" i="14"/>
  <c r="B158" i="14"/>
  <c r="B155" i="14"/>
  <c r="B154" i="14"/>
  <c r="B151" i="14"/>
  <c r="B150" i="14"/>
  <c r="B147" i="14"/>
  <c r="B146" i="14"/>
  <c r="B143" i="14"/>
  <c r="B142" i="14"/>
  <c r="B139" i="14"/>
  <c r="B138" i="14"/>
  <c r="B135" i="14"/>
  <c r="B134" i="14"/>
  <c r="B131" i="14"/>
  <c r="B130" i="14"/>
  <c r="B127" i="14"/>
  <c r="B126" i="14"/>
  <c r="B123" i="14"/>
  <c r="B122" i="14"/>
  <c r="B119" i="14"/>
  <c r="B118" i="14"/>
  <c r="B115" i="14"/>
  <c r="B114" i="14"/>
  <c r="B111" i="14"/>
  <c r="B110" i="14"/>
  <c r="B107" i="14"/>
  <c r="B106" i="14"/>
  <c r="B103" i="14"/>
  <c r="B102" i="14"/>
  <c r="B99" i="14"/>
  <c r="B98" i="14"/>
  <c r="B95" i="14"/>
  <c r="B94" i="14"/>
  <c r="B91" i="14"/>
  <c r="B90" i="14"/>
  <c r="B87" i="14"/>
  <c r="B86" i="14"/>
  <c r="B83" i="14"/>
  <c r="B82" i="14"/>
  <c r="B79" i="14"/>
  <c r="B78" i="14"/>
  <c r="B75" i="14"/>
  <c r="B74" i="14"/>
  <c r="B71" i="14"/>
  <c r="B70" i="14"/>
  <c r="B67" i="14"/>
  <c r="B66" i="14"/>
  <c r="B63" i="14"/>
  <c r="B62" i="14"/>
  <c r="B59" i="14"/>
  <c r="B58" i="14"/>
  <c r="B55" i="14"/>
  <c r="B54" i="14"/>
  <c r="B51" i="14"/>
  <c r="B50" i="14"/>
  <c r="B47" i="14"/>
  <c r="B46" i="14"/>
  <c r="B43" i="14"/>
  <c r="B42" i="14"/>
  <c r="B39" i="14"/>
  <c r="B38" i="14"/>
  <c r="B35" i="14"/>
  <c r="B34" i="14"/>
  <c r="B31" i="14"/>
  <c r="B30" i="14"/>
  <c r="B27" i="14"/>
  <c r="B26" i="14"/>
  <c r="B23" i="14"/>
  <c r="B22" i="14"/>
  <c r="B19" i="14"/>
  <c r="B18" i="14"/>
  <c r="B15" i="14"/>
  <c r="B14" i="14"/>
  <c r="B11" i="14"/>
  <c r="B10" i="14"/>
  <c r="B7" i="14"/>
  <c r="B6" i="14"/>
  <c r="B3" i="14"/>
  <c r="B2" i="14"/>
  <c r="B121" i="3"/>
  <c r="B120" i="3"/>
  <c r="B119" i="3"/>
  <c r="B118" i="3"/>
  <c r="B117" i="3"/>
  <c r="B116" i="3"/>
  <c r="B115" i="3"/>
  <c r="B114" i="3"/>
  <c r="B113" i="3"/>
  <c r="B112" i="3"/>
  <c r="B111" i="3"/>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B4" i="3"/>
  <c r="B3" i="3"/>
  <c r="B2" i="3"/>
  <c r="B433" i="15"/>
  <c r="B432" i="15"/>
  <c r="B431" i="15"/>
  <c r="B430" i="15"/>
  <c r="B429" i="15"/>
  <c r="B428" i="15"/>
  <c r="B427" i="15"/>
  <c r="B426" i="15"/>
  <c r="B425" i="15"/>
  <c r="B424" i="15"/>
  <c r="B423" i="15"/>
  <c r="B422" i="15"/>
  <c r="B421" i="15"/>
  <c r="B420" i="15"/>
  <c r="B419" i="15"/>
  <c r="B418" i="15"/>
  <c r="B417" i="15"/>
  <c r="B416" i="15"/>
  <c r="B415" i="15"/>
  <c r="B414" i="15"/>
  <c r="B413" i="15"/>
  <c r="B412" i="15"/>
  <c r="B411" i="15"/>
  <c r="B410" i="15"/>
  <c r="B409" i="15"/>
  <c r="B408" i="15"/>
  <c r="B407" i="15"/>
  <c r="B406" i="15"/>
  <c r="B405" i="15"/>
  <c r="B404" i="15"/>
  <c r="B403" i="15"/>
  <c r="B402" i="15"/>
  <c r="B401" i="15"/>
  <c r="B400" i="15"/>
  <c r="B399" i="15"/>
  <c r="B398" i="15"/>
  <c r="B397" i="15"/>
  <c r="B396" i="15"/>
  <c r="B395" i="15"/>
  <c r="B394" i="15"/>
  <c r="B393" i="15"/>
  <c r="B392" i="15"/>
  <c r="B391" i="15"/>
  <c r="B390" i="15"/>
  <c r="B389" i="15"/>
  <c r="B388" i="15"/>
  <c r="B387" i="15"/>
  <c r="B386" i="15"/>
  <c r="B385" i="15"/>
  <c r="B384" i="15"/>
  <c r="B383" i="15"/>
  <c r="B382" i="15"/>
  <c r="B381" i="15"/>
  <c r="B380" i="15"/>
  <c r="B379" i="15"/>
  <c r="B378" i="15"/>
  <c r="B377" i="15"/>
  <c r="B376" i="15"/>
  <c r="B375" i="15"/>
  <c r="B374" i="15"/>
  <c r="B373" i="15"/>
  <c r="B372" i="15"/>
  <c r="B371" i="15"/>
  <c r="B370" i="15"/>
  <c r="B369" i="15"/>
  <c r="B368" i="15"/>
  <c r="B367" i="15"/>
  <c r="B366" i="15"/>
  <c r="B365" i="15"/>
  <c r="B364" i="15"/>
  <c r="B363" i="15"/>
  <c r="B362" i="15"/>
  <c r="B361" i="15"/>
  <c r="B360" i="15"/>
  <c r="B359" i="15"/>
  <c r="B358" i="15"/>
  <c r="B357" i="15"/>
  <c r="B356" i="15"/>
  <c r="B355" i="15"/>
  <c r="B354" i="15"/>
  <c r="B353" i="15"/>
  <c r="B352" i="15"/>
  <c r="B351" i="15"/>
  <c r="B350" i="15"/>
  <c r="B349" i="15"/>
  <c r="B348" i="15"/>
  <c r="B347" i="15"/>
  <c r="B346" i="15"/>
  <c r="B345" i="15"/>
  <c r="B344" i="15"/>
  <c r="B343" i="15"/>
  <c r="B342" i="15"/>
  <c r="B341" i="15"/>
  <c r="B340" i="15"/>
  <c r="B339" i="15"/>
  <c r="B338" i="15"/>
  <c r="B337" i="15"/>
  <c r="B336" i="15"/>
  <c r="B335" i="15"/>
  <c r="B334" i="15"/>
  <c r="B333" i="15"/>
  <c r="B332" i="15"/>
  <c r="B331" i="15"/>
  <c r="B330" i="15"/>
  <c r="B329" i="15"/>
  <c r="B328" i="15"/>
  <c r="B327" i="15"/>
  <c r="B326" i="15"/>
  <c r="B325" i="15"/>
  <c r="B324" i="15"/>
  <c r="B323" i="15"/>
  <c r="B322" i="15"/>
  <c r="B321" i="15"/>
  <c r="B320" i="15"/>
  <c r="B319" i="15"/>
  <c r="B318" i="15"/>
  <c r="B317" i="15"/>
  <c r="B316" i="15"/>
  <c r="B315" i="15"/>
  <c r="B314" i="15"/>
  <c r="B313" i="15"/>
  <c r="B312" i="15"/>
  <c r="B311" i="15"/>
  <c r="B310" i="15"/>
  <c r="B309" i="15"/>
  <c r="B308" i="15"/>
  <c r="B307" i="15"/>
  <c r="B306" i="15"/>
  <c r="B305" i="15"/>
  <c r="B304" i="15"/>
  <c r="B303" i="15"/>
  <c r="B302" i="15"/>
  <c r="B301" i="15"/>
  <c r="B300" i="15"/>
  <c r="B299" i="15"/>
  <c r="B298" i="15"/>
  <c r="B297" i="15"/>
  <c r="B296" i="15"/>
  <c r="B295" i="15"/>
  <c r="B294" i="15"/>
  <c r="B293" i="15"/>
  <c r="B292" i="15"/>
  <c r="B291" i="15"/>
  <c r="B290" i="15"/>
  <c r="B289" i="15"/>
  <c r="B288" i="15"/>
  <c r="B287" i="15"/>
  <c r="B286" i="15"/>
  <c r="B285" i="15"/>
  <c r="B284" i="15"/>
  <c r="B283" i="15"/>
  <c r="B282" i="15"/>
  <c r="B281" i="15"/>
  <c r="B280" i="15"/>
  <c r="B279" i="15"/>
  <c r="B278" i="15"/>
  <c r="B277" i="15"/>
  <c r="B276" i="15"/>
  <c r="B275" i="15"/>
  <c r="B274" i="15"/>
  <c r="B273" i="15"/>
  <c r="B272" i="15"/>
  <c r="B271" i="15"/>
  <c r="B270" i="15"/>
  <c r="B269" i="15"/>
  <c r="B268" i="15"/>
  <c r="B267" i="15"/>
  <c r="B266" i="15"/>
  <c r="B265" i="15"/>
  <c r="B264" i="15"/>
  <c r="B263" i="15"/>
  <c r="B262" i="15"/>
  <c r="B261" i="15"/>
  <c r="B260" i="15"/>
  <c r="B259" i="15"/>
  <c r="B258" i="15"/>
  <c r="B257" i="15"/>
  <c r="B256" i="15"/>
  <c r="B255" i="15"/>
  <c r="B254" i="15"/>
  <c r="B253" i="15"/>
  <c r="B252" i="15"/>
  <c r="B251" i="15"/>
  <c r="B250" i="15"/>
  <c r="B249" i="15"/>
  <c r="B248" i="15"/>
  <c r="B247" i="15"/>
  <c r="B246" i="15"/>
  <c r="B245" i="15"/>
  <c r="B244" i="15"/>
  <c r="B243" i="15"/>
  <c r="B242" i="15"/>
  <c r="B241" i="15"/>
  <c r="B240" i="15"/>
  <c r="B239" i="15"/>
  <c r="B238" i="15"/>
  <c r="B237" i="15"/>
  <c r="B236" i="15"/>
  <c r="B235" i="15"/>
  <c r="B234" i="15"/>
  <c r="B233" i="15"/>
  <c r="B232" i="15"/>
  <c r="B231" i="15"/>
  <c r="B230" i="15"/>
  <c r="B229" i="15"/>
  <c r="B228" i="15"/>
  <c r="B227" i="15"/>
  <c r="B226" i="15"/>
  <c r="B225" i="15"/>
  <c r="B224" i="15"/>
  <c r="B223" i="15"/>
  <c r="B222" i="15"/>
  <c r="B221" i="15"/>
  <c r="B220" i="15"/>
  <c r="B219" i="15"/>
  <c r="B218" i="15"/>
  <c r="B217" i="15"/>
  <c r="B216" i="15"/>
  <c r="B215" i="15"/>
  <c r="B214" i="15"/>
  <c r="B213" i="15"/>
  <c r="B212" i="15"/>
  <c r="B211" i="15"/>
  <c r="B210" i="15"/>
  <c r="B209" i="15"/>
  <c r="B208" i="15"/>
  <c r="B207" i="15"/>
  <c r="B206" i="15"/>
  <c r="B205" i="15"/>
  <c r="B204" i="15"/>
  <c r="B203" i="15"/>
  <c r="B202" i="15"/>
  <c r="B201" i="15"/>
  <c r="B200" i="15"/>
  <c r="B199" i="15"/>
  <c r="B198" i="15"/>
  <c r="B197" i="15"/>
  <c r="B196" i="15"/>
  <c r="B195" i="15"/>
  <c r="B194" i="15"/>
  <c r="B193" i="15"/>
  <c r="B192" i="15"/>
  <c r="B191" i="15"/>
  <c r="B190" i="15"/>
  <c r="B189" i="15"/>
  <c r="B188" i="15"/>
  <c r="B187" i="15"/>
  <c r="B186" i="15"/>
  <c r="B185" i="15"/>
  <c r="B184" i="15"/>
  <c r="B183" i="15"/>
  <c r="B182" i="15"/>
  <c r="B181" i="15"/>
  <c r="B180" i="15"/>
  <c r="B179" i="15"/>
  <c r="B178" i="15"/>
  <c r="B177" i="15"/>
  <c r="B176" i="15"/>
  <c r="B175" i="15"/>
  <c r="B174" i="15"/>
  <c r="B173" i="15"/>
  <c r="B172" i="15"/>
  <c r="B171" i="15"/>
  <c r="B170" i="15"/>
  <c r="B169" i="15"/>
  <c r="B168" i="15"/>
  <c r="B167" i="15"/>
  <c r="B166" i="15"/>
  <c r="B165" i="15"/>
  <c r="B164" i="15"/>
  <c r="B163" i="15"/>
  <c r="B162" i="15"/>
  <c r="B161" i="15"/>
  <c r="B160" i="15"/>
  <c r="B159" i="15"/>
  <c r="B158" i="15"/>
  <c r="B157" i="15"/>
  <c r="B156" i="15"/>
  <c r="B155" i="15"/>
  <c r="B154" i="15"/>
  <c r="B153" i="15"/>
  <c r="B152" i="15"/>
  <c r="B151" i="15"/>
  <c r="B150" i="15"/>
  <c r="B149" i="15"/>
  <c r="B148" i="15"/>
  <c r="B147" i="15"/>
  <c r="B146" i="15"/>
  <c r="B145" i="15"/>
  <c r="B144" i="15"/>
  <c r="B143" i="15"/>
  <c r="B142" i="15"/>
  <c r="B141" i="15"/>
  <c r="B140" i="15"/>
  <c r="B139" i="15"/>
  <c r="B138" i="15"/>
  <c r="B137" i="15"/>
  <c r="B136" i="15"/>
  <c r="B135" i="15"/>
  <c r="B134" i="15"/>
  <c r="B133" i="15"/>
  <c r="B132" i="15"/>
  <c r="B131" i="15"/>
  <c r="B130" i="15"/>
  <c r="B129" i="15"/>
  <c r="B128" i="15"/>
  <c r="B127" i="15"/>
  <c r="B126" i="15"/>
  <c r="B125" i="15"/>
  <c r="B124" i="15"/>
  <c r="B123" i="15"/>
  <c r="B122" i="15"/>
  <c r="B121" i="15"/>
  <c r="B120" i="15"/>
  <c r="B119" i="15"/>
  <c r="B118" i="15"/>
  <c r="B117" i="15"/>
  <c r="B116" i="15"/>
  <c r="B115" i="15"/>
  <c r="B114" i="15"/>
  <c r="B113" i="15"/>
  <c r="B112" i="15"/>
  <c r="B111" i="15"/>
  <c r="B110" i="15"/>
  <c r="B109" i="15"/>
  <c r="B108" i="15"/>
  <c r="B107" i="15"/>
  <c r="B106" i="15"/>
  <c r="B105" i="15"/>
  <c r="B104" i="15"/>
  <c r="B103" i="15"/>
  <c r="B102" i="15"/>
  <c r="B101" i="15"/>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8" i="15"/>
  <c r="B7" i="15"/>
  <c r="B6" i="15"/>
  <c r="B5" i="15"/>
  <c r="B4" i="15"/>
  <c r="B3" i="15"/>
  <c r="B2" i="15"/>
  <c r="B3" i="17"/>
  <c r="C3" i="17" s="1"/>
  <c r="B2" i="17"/>
  <c r="C2" i="17" s="1"/>
  <c r="F9" i="25" l="1"/>
  <c r="A229" i="14"/>
  <c r="A189" i="14"/>
  <c r="A157" i="14"/>
  <c r="A125" i="14"/>
  <c r="A93" i="14"/>
  <c r="A69" i="14"/>
  <c r="A37" i="14"/>
  <c r="A13" i="14"/>
  <c r="A220" i="14"/>
  <c r="A148" i="14"/>
  <c r="A116" i="14"/>
  <c r="A84" i="14"/>
  <c r="A36" i="14"/>
  <c r="A4" i="14"/>
  <c r="A161" i="14"/>
  <c r="A237" i="14"/>
  <c r="A181" i="14"/>
  <c r="A165" i="14"/>
  <c r="A141" i="14"/>
  <c r="A101" i="14"/>
  <c r="A85" i="14"/>
  <c r="A45" i="14"/>
  <c r="A21" i="14"/>
  <c r="A204" i="14"/>
  <c r="A164" i="14"/>
  <c r="A132" i="14"/>
  <c r="A100" i="14"/>
  <c r="A76" i="14"/>
  <c r="A44" i="14"/>
  <c r="A12" i="14"/>
  <c r="A153" i="14"/>
  <c r="A9" i="14"/>
  <c r="A240" i="14"/>
  <c r="A232" i="14"/>
  <c r="A224" i="14"/>
  <c r="A216" i="14"/>
  <c r="A208" i="14"/>
  <c r="A200" i="14"/>
  <c r="A192" i="14"/>
  <c r="A184" i="14"/>
  <c r="A176" i="14"/>
  <c r="A168" i="14"/>
  <c r="A160" i="14"/>
  <c r="A152" i="14"/>
  <c r="A144" i="14"/>
  <c r="A136" i="14"/>
  <c r="A128" i="14"/>
  <c r="A120" i="14"/>
  <c r="A112" i="14"/>
  <c r="A104" i="14"/>
  <c r="A96" i="14"/>
  <c r="A88" i="14"/>
  <c r="A80" i="14"/>
  <c r="A72" i="14"/>
  <c r="A64" i="14"/>
  <c r="A56" i="14"/>
  <c r="A48" i="14"/>
  <c r="A40" i="14"/>
  <c r="A32" i="14"/>
  <c r="A24" i="14"/>
  <c r="A16" i="14"/>
  <c r="A8" i="14"/>
  <c r="A205" i="14"/>
  <c r="A173" i="14"/>
  <c r="A149" i="14"/>
  <c r="A109" i="14"/>
  <c r="A77" i="14"/>
  <c r="A29" i="14"/>
  <c r="A196" i="14"/>
  <c r="A52" i="14"/>
  <c r="A105" i="14"/>
  <c r="A213" i="14"/>
  <c r="A133" i="14"/>
  <c r="A61" i="14"/>
  <c r="A5" i="14"/>
  <c r="A228" i="14"/>
  <c r="A140" i="14"/>
  <c r="A92" i="14"/>
  <c r="A60" i="14"/>
  <c r="A20" i="14"/>
  <c r="A137" i="14"/>
  <c r="A221" i="14"/>
  <c r="A117" i="14"/>
  <c r="A53" i="14"/>
  <c r="A212" i="14"/>
  <c r="A156" i="14"/>
  <c r="A108" i="14"/>
  <c r="A68" i="14"/>
  <c r="A28" i="14"/>
  <c r="A145" i="14"/>
  <c r="A197" i="14"/>
  <c r="A172" i="14"/>
  <c r="A89" i="14"/>
  <c r="A188" i="14"/>
  <c r="A180" i="14"/>
  <c r="A236" i="14"/>
  <c r="A124" i="14"/>
  <c r="A81" i="14"/>
  <c r="A233" i="14"/>
  <c r="A241" i="14"/>
  <c r="A225" i="14"/>
  <c r="A217" i="14"/>
  <c r="A209" i="14"/>
  <c r="A201" i="14"/>
  <c r="A193" i="14"/>
  <c r="A185" i="14"/>
  <c r="A177" i="14"/>
  <c r="A169" i="14"/>
  <c r="A129" i="14"/>
  <c r="A121" i="14"/>
  <c r="A113" i="14"/>
  <c r="A97" i="14"/>
  <c r="A73" i="14"/>
  <c r="A65" i="14"/>
  <c r="A57" i="14"/>
  <c r="A49" i="14"/>
  <c r="A41" i="14"/>
  <c r="A33" i="14"/>
  <c r="A25" i="14"/>
  <c r="A17" i="14"/>
  <c r="O44" i="19"/>
  <c r="O23" i="19"/>
  <c r="A151" i="15"/>
  <c r="A10" i="4"/>
  <c r="A117" i="4"/>
  <c r="A88" i="5"/>
  <c r="A238" i="14"/>
  <c r="A174" i="14"/>
  <c r="A123" i="14"/>
  <c r="A63" i="14"/>
  <c r="A119" i="3"/>
  <c r="A89" i="3"/>
  <c r="A55" i="3"/>
  <c r="A100" i="3"/>
  <c r="A8" i="3"/>
  <c r="A114" i="14"/>
  <c r="A70" i="14"/>
  <c r="A42" i="14"/>
  <c r="A6" i="14"/>
  <c r="A110" i="3"/>
  <c r="A90" i="3"/>
  <c r="A76" i="3"/>
  <c r="A40" i="3"/>
  <c r="A14" i="3"/>
  <c r="A18" i="15"/>
  <c r="A46" i="15"/>
  <c r="A84" i="15"/>
  <c r="A116" i="15"/>
  <c r="A154" i="15"/>
  <c r="A182" i="15"/>
  <c r="A218" i="15"/>
  <c r="A242" i="15"/>
  <c r="A278" i="15"/>
  <c r="A306" i="15"/>
  <c r="A342" i="15"/>
  <c r="A370" i="15"/>
  <c r="A408" i="15"/>
  <c r="A428" i="15"/>
  <c r="A33" i="3"/>
  <c r="A9" i="15"/>
  <c r="A33" i="15"/>
  <c r="A51" i="15"/>
  <c r="A77" i="15"/>
  <c r="A97" i="15"/>
  <c r="A129" i="15"/>
  <c r="A145" i="15"/>
  <c r="A175" i="15"/>
  <c r="A193" i="15"/>
  <c r="A221" i="15"/>
  <c r="A239" i="15"/>
  <c r="A8" i="15"/>
  <c r="A16" i="15"/>
  <c r="A34" i="15"/>
  <c r="A38" i="15"/>
  <c r="A52" i="15"/>
  <c r="A56" i="15"/>
  <c r="A68" i="15"/>
  <c r="A72" i="15"/>
  <c r="A82" i="15"/>
  <c r="A86" i="15"/>
  <c r="A96" i="15"/>
  <c r="A100" i="15"/>
  <c r="A110" i="15"/>
  <c r="A114" i="15"/>
  <c r="A126" i="15"/>
  <c r="A130" i="15"/>
  <c r="A142" i="15"/>
  <c r="A144" i="15"/>
  <c r="A156" i="15"/>
  <c r="A162" i="15"/>
  <c r="A174" i="15"/>
  <c r="A178" i="15"/>
  <c r="A188" i="15"/>
  <c r="A192" i="15"/>
  <c r="A204" i="15"/>
  <c r="A208" i="15"/>
  <c r="A220" i="15"/>
  <c r="A224" i="15"/>
  <c r="A238" i="15"/>
  <c r="A244" i="15"/>
  <c r="A254" i="15"/>
  <c r="A260" i="15"/>
  <c r="A272" i="15"/>
  <c r="A276" i="15"/>
  <c r="A288" i="15"/>
  <c r="A294" i="15"/>
  <c r="A304" i="15"/>
  <c r="A308" i="15"/>
  <c r="A320" i="15"/>
  <c r="A324" i="15"/>
  <c r="A336" i="15"/>
  <c r="A340" i="15"/>
  <c r="A352" i="15"/>
  <c r="A356" i="15"/>
  <c r="A368" i="15"/>
  <c r="A372" i="15"/>
  <c r="A382" i="15"/>
  <c r="A386" i="15"/>
  <c r="A398" i="15"/>
  <c r="A402" i="15"/>
  <c r="A412" i="15"/>
  <c r="A418" i="15"/>
  <c r="A15" i="3"/>
  <c r="A23" i="3"/>
  <c r="A7" i="15"/>
  <c r="A15" i="15"/>
  <c r="A37" i="15"/>
  <c r="A43" i="15"/>
  <c r="A63" i="15"/>
  <c r="A69" i="15"/>
  <c r="A87" i="15"/>
  <c r="A93" i="15"/>
  <c r="A111" i="15"/>
  <c r="A117" i="15"/>
  <c r="A141" i="15"/>
  <c r="A147" i="15"/>
  <c r="A165" i="15"/>
  <c r="A171" i="15"/>
  <c r="A189" i="15"/>
  <c r="A195" i="15"/>
  <c r="A219" i="15"/>
  <c r="A227" i="15"/>
  <c r="A243" i="15"/>
  <c r="A249" i="15"/>
  <c r="A259" i="15"/>
  <c r="A261" i="15"/>
  <c r="A267" i="15"/>
  <c r="A269" i="15"/>
  <c r="A279" i="15"/>
  <c r="A281" i="15"/>
  <c r="A287" i="15"/>
  <c r="A289" i="15"/>
  <c r="A295" i="15"/>
  <c r="A297" i="15"/>
  <c r="A303" i="15"/>
  <c r="A305" i="15"/>
  <c r="A311" i="15"/>
  <c r="A313" i="15"/>
  <c r="A319" i="15"/>
  <c r="A321" i="15"/>
  <c r="A327" i="15"/>
  <c r="A329" i="15"/>
  <c r="A335" i="15"/>
  <c r="A337" i="15"/>
  <c r="A343" i="15"/>
  <c r="A345" i="15"/>
  <c r="A351" i="15"/>
  <c r="A353" i="15"/>
  <c r="A359" i="15"/>
  <c r="A361" i="15"/>
  <c r="A367" i="15"/>
  <c r="A369" i="15"/>
  <c r="A375" i="15"/>
  <c r="A377" i="15"/>
  <c r="A383" i="15"/>
  <c r="A385" i="15"/>
  <c r="A391" i="15"/>
  <c r="A393" i="15"/>
  <c r="A399" i="15"/>
  <c r="A401" i="15"/>
  <c r="A407" i="15"/>
  <c r="A409" i="15"/>
  <c r="A415" i="15"/>
  <c r="A417" i="15"/>
  <c r="A423" i="15"/>
  <c r="A425" i="15"/>
  <c r="A5" i="3"/>
  <c r="A13" i="3"/>
  <c r="A63" i="4"/>
  <c r="C36" i="19"/>
  <c r="C15" i="19"/>
  <c r="E40" i="20"/>
  <c r="E39" i="20"/>
  <c r="E38" i="20"/>
  <c r="E37" i="20"/>
  <c r="E23" i="20"/>
  <c r="F19" i="20" s="1"/>
  <c r="E17" i="20"/>
  <c r="F13" i="20" s="1"/>
  <c r="E11" i="20"/>
  <c r="F7" i="20" s="1"/>
  <c r="C17" i="21"/>
  <c r="A34" i="4" l="1"/>
  <c r="A29" i="3"/>
  <c r="A429" i="15"/>
  <c r="A421" i="15"/>
  <c r="A413" i="15"/>
  <c r="A405" i="15"/>
  <c r="A397" i="15"/>
  <c r="A389" i="15"/>
  <c r="A381" i="15"/>
  <c r="A373" i="15"/>
  <c r="A365" i="15"/>
  <c r="A357" i="15"/>
  <c r="A349" i="15"/>
  <c r="A341" i="15"/>
  <c r="A333" i="15"/>
  <c r="A325" i="15"/>
  <c r="A317" i="15"/>
  <c r="A309" i="15"/>
  <c r="A301" i="15"/>
  <c r="A293" i="15"/>
  <c r="A285" i="15"/>
  <c r="A273" i="15"/>
  <c r="A265" i="15"/>
  <c r="A257" i="15"/>
  <c r="A237" i="15"/>
  <c r="A211" i="15"/>
  <c r="A183" i="15"/>
  <c r="A159" i="15"/>
  <c r="A131" i="15"/>
  <c r="A105" i="15"/>
  <c r="A81" i="15"/>
  <c r="A57" i="15"/>
  <c r="A31" i="15"/>
  <c r="A31" i="4"/>
  <c r="A7" i="3"/>
  <c r="A410" i="15"/>
  <c r="A394" i="15"/>
  <c r="A378" i="15"/>
  <c r="A364" i="15"/>
  <c r="A348" i="15"/>
  <c r="A332" i="15"/>
  <c r="A316" i="15"/>
  <c r="A302" i="15"/>
  <c r="A284" i="15"/>
  <c r="A268" i="15"/>
  <c r="A252" i="15"/>
  <c r="A234" i="15"/>
  <c r="A216" i="15"/>
  <c r="A200" i="15"/>
  <c r="A184" i="15"/>
  <c r="A170" i="15"/>
  <c r="A152" i="15"/>
  <c r="A138" i="15"/>
  <c r="A122" i="15"/>
  <c r="A108" i="15"/>
  <c r="A92" i="15"/>
  <c r="A78" i="15"/>
  <c r="A64" i="15"/>
  <c r="A48" i="15"/>
  <c r="A26" i="15"/>
  <c r="A4" i="15"/>
  <c r="A215" i="15"/>
  <c r="A169" i="15"/>
  <c r="A123" i="15"/>
  <c r="A73" i="15"/>
  <c r="A29" i="15"/>
  <c r="A25" i="3"/>
  <c r="A404" i="15"/>
  <c r="A338" i="15"/>
  <c r="A274" i="15"/>
  <c r="A214" i="15"/>
  <c r="A150" i="15"/>
  <c r="A80" i="15"/>
  <c r="A14" i="15"/>
  <c r="A44" i="3"/>
  <c r="A92" i="3"/>
  <c r="A10" i="14"/>
  <c r="A74" i="14"/>
  <c r="A12" i="3"/>
  <c r="A57" i="3"/>
  <c r="A121" i="3"/>
  <c r="A127" i="14"/>
  <c r="A2" i="6"/>
  <c r="A21" i="6"/>
  <c r="A74" i="4"/>
  <c r="A215" i="14"/>
  <c r="A21" i="3"/>
  <c r="A427" i="15"/>
  <c r="A419" i="15"/>
  <c r="A411" i="15"/>
  <c r="A403" i="15"/>
  <c r="A395" i="15"/>
  <c r="A387" i="15"/>
  <c r="A379" i="15"/>
  <c r="A371" i="15"/>
  <c r="A363" i="15"/>
  <c r="A355" i="15"/>
  <c r="A347" i="15"/>
  <c r="A339" i="15"/>
  <c r="A331" i="15"/>
  <c r="A323" i="15"/>
  <c r="A315" i="15"/>
  <c r="A307" i="15"/>
  <c r="A299" i="15"/>
  <c r="A291" i="15"/>
  <c r="A283" i="15"/>
  <c r="A271" i="15"/>
  <c r="A263" i="15"/>
  <c r="A251" i="15"/>
  <c r="A233" i="15"/>
  <c r="A205" i="15"/>
  <c r="A177" i="15"/>
  <c r="A153" i="15"/>
  <c r="A125" i="15"/>
  <c r="A99" i="15"/>
  <c r="A75" i="15"/>
  <c r="A49" i="15"/>
  <c r="A23" i="15"/>
  <c r="A31" i="3"/>
  <c r="A431" i="15"/>
  <c r="A406" i="15"/>
  <c r="A388" i="15"/>
  <c r="A374" i="15"/>
  <c r="A360" i="15"/>
  <c r="A344" i="15"/>
  <c r="A328" i="15"/>
  <c r="A312" i="15"/>
  <c r="A298" i="15"/>
  <c r="A280" i="15"/>
  <c r="A264" i="15"/>
  <c r="A248" i="15"/>
  <c r="A230" i="15"/>
  <c r="A212" i="15"/>
  <c r="A196" i="15"/>
  <c r="A180" i="15"/>
  <c r="A166" i="15"/>
  <c r="A148" i="15"/>
  <c r="A134" i="15"/>
  <c r="A118" i="15"/>
  <c r="A104" i="15"/>
  <c r="A88" i="15"/>
  <c r="A74" i="15"/>
  <c r="A60" i="15"/>
  <c r="A42" i="15"/>
  <c r="A20" i="15"/>
  <c r="A245" i="15"/>
  <c r="A199" i="15"/>
  <c r="A149" i="15"/>
  <c r="A107" i="15"/>
  <c r="A55" i="15"/>
  <c r="A13" i="15"/>
  <c r="A433" i="15"/>
  <c r="A376" i="15"/>
  <c r="A310" i="15"/>
  <c r="A246" i="15"/>
  <c r="A186" i="15"/>
  <c r="A120" i="15"/>
  <c r="A50" i="15"/>
  <c r="A10" i="3"/>
  <c r="A74" i="3"/>
  <c r="A108" i="3"/>
  <c r="A38" i="14"/>
  <c r="A110" i="14"/>
  <c r="A70" i="3"/>
  <c r="A87" i="3"/>
  <c r="A59" i="14"/>
  <c r="A170" i="14"/>
  <c r="A35" i="5"/>
  <c r="A57" i="4"/>
  <c r="A172" i="4"/>
  <c r="A277" i="15"/>
  <c r="A229" i="15"/>
  <c r="A209" i="15"/>
  <c r="A187" i="15"/>
  <c r="A163" i="15"/>
  <c r="A139" i="15"/>
  <c r="A119" i="15"/>
  <c r="A91" i="15"/>
  <c r="A67" i="15"/>
  <c r="A45" i="15"/>
  <c r="A25" i="15"/>
  <c r="A3" i="15"/>
  <c r="A17" i="3"/>
  <c r="A422" i="15"/>
  <c r="A392" i="15"/>
  <c r="A358" i="15"/>
  <c r="A326" i="15"/>
  <c r="A292" i="15"/>
  <c r="A262" i="15"/>
  <c r="A232" i="15"/>
  <c r="A202" i="15"/>
  <c r="A168" i="15"/>
  <c r="A136" i="15"/>
  <c r="A102" i="15"/>
  <c r="A66" i="15"/>
  <c r="A32" i="15"/>
  <c r="A2" i="15"/>
  <c r="A26" i="3"/>
  <c r="A58" i="3"/>
  <c r="A82" i="3"/>
  <c r="A98" i="3"/>
  <c r="A116" i="3"/>
  <c r="A22" i="14"/>
  <c r="A54" i="14"/>
  <c r="A86" i="14"/>
  <c r="A142" i="14"/>
  <c r="A42" i="3"/>
  <c r="A39" i="3"/>
  <c r="A71" i="3"/>
  <c r="A103" i="3"/>
  <c r="A27" i="14"/>
  <c r="A91" i="14"/>
  <c r="A23" i="4"/>
  <c r="A202" i="14"/>
  <c r="A16" i="6"/>
  <c r="A70" i="5"/>
  <c r="A20" i="5"/>
  <c r="A149" i="4"/>
  <c r="A106" i="4"/>
  <c r="A275" i="15"/>
  <c r="A44" i="15"/>
  <c r="A30" i="15"/>
  <c r="A12" i="15"/>
  <c r="A253" i="15"/>
  <c r="A223" i="15"/>
  <c r="A203" i="15"/>
  <c r="A181" i="15"/>
  <c r="A155" i="15"/>
  <c r="A135" i="15"/>
  <c r="A113" i="15"/>
  <c r="A85" i="15"/>
  <c r="A61" i="15"/>
  <c r="A41" i="15"/>
  <c r="A19" i="15"/>
  <c r="A98" i="5"/>
  <c r="A9" i="3"/>
  <c r="A420" i="15"/>
  <c r="A390" i="15"/>
  <c r="A354" i="15"/>
  <c r="A322" i="15"/>
  <c r="A290" i="15"/>
  <c r="A258" i="15"/>
  <c r="A228" i="15"/>
  <c r="A198" i="15"/>
  <c r="A164" i="15"/>
  <c r="A132" i="15"/>
  <c r="A98" i="15"/>
  <c r="A62" i="15"/>
  <c r="A28" i="15"/>
  <c r="A430" i="15"/>
  <c r="A30" i="3"/>
  <c r="A64" i="3"/>
  <c r="A84" i="3"/>
  <c r="A102" i="3"/>
  <c r="A118" i="3"/>
  <c r="A26" i="14"/>
  <c r="A58" i="14"/>
  <c r="A90" i="14"/>
  <c r="A146" i="14"/>
  <c r="A46" i="3"/>
  <c r="A41" i="3"/>
  <c r="A73" i="3"/>
  <c r="A105" i="3"/>
  <c r="A31" i="14"/>
  <c r="A95" i="14"/>
  <c r="A55" i="4"/>
  <c r="A206" i="14"/>
  <c r="A3" i="5"/>
  <c r="A151" i="14"/>
  <c r="A52" i="5"/>
  <c r="A67" i="5"/>
  <c r="A140" i="4"/>
  <c r="A53" i="15"/>
  <c r="A18" i="6"/>
  <c r="A5" i="5"/>
  <c r="A37" i="5"/>
  <c r="A96" i="5"/>
  <c r="A78" i="5"/>
  <c r="A155" i="14"/>
  <c r="A219" i="14"/>
  <c r="A23" i="6"/>
  <c r="A22" i="5"/>
  <c r="A54" i="5"/>
  <c r="A65" i="4"/>
  <c r="A119" i="4"/>
  <c r="A151" i="4"/>
  <c r="A71" i="5"/>
  <c r="A38" i="4"/>
  <c r="A76" i="4"/>
  <c r="A108" i="4"/>
  <c r="A142" i="4"/>
  <c r="A174" i="4"/>
  <c r="A14" i="4"/>
  <c r="A255" i="15"/>
  <c r="A143" i="15"/>
  <c r="A426" i="15"/>
  <c r="A416" i="15"/>
  <c r="A400" i="15"/>
  <c r="A384" i="15"/>
  <c r="A366" i="15"/>
  <c r="A350" i="15"/>
  <c r="A334" i="15"/>
  <c r="A318" i="15"/>
  <c r="A300" i="15"/>
  <c r="A286" i="15"/>
  <c r="A270" i="15"/>
  <c r="A256" i="15"/>
  <c r="A240" i="15"/>
  <c r="A226" i="15"/>
  <c r="A210" i="15"/>
  <c r="A194" i="15"/>
  <c r="A176" i="15"/>
  <c r="A160" i="15"/>
  <c r="A146" i="15"/>
  <c r="A128" i="15"/>
  <c r="A112" i="15"/>
  <c r="A94" i="15"/>
  <c r="A76" i="15"/>
  <c r="A58" i="15"/>
  <c r="A40" i="15"/>
  <c r="A24" i="15"/>
  <c r="A10" i="15"/>
  <c r="A2" i="3"/>
  <c r="A18" i="3"/>
  <c r="A34" i="3"/>
  <c r="A50" i="3"/>
  <c r="A68" i="3"/>
  <c r="A78" i="3"/>
  <c r="A86" i="3"/>
  <c r="A94" i="3"/>
  <c r="A104" i="3"/>
  <c r="A112" i="3"/>
  <c r="A120" i="3"/>
  <c r="A14" i="14"/>
  <c r="A30" i="14"/>
  <c r="A46" i="14"/>
  <c r="A62" i="14"/>
  <c r="A78" i="14"/>
  <c r="A94" i="14"/>
  <c r="A126" i="14"/>
  <c r="A39" i="4"/>
  <c r="A24" i="3"/>
  <c r="A56" i="3"/>
  <c r="A47" i="4"/>
  <c r="A47" i="3"/>
  <c r="A63" i="3"/>
  <c r="A79" i="3"/>
  <c r="A95" i="3"/>
  <c r="A111" i="3"/>
  <c r="A11" i="14"/>
  <c r="A43" i="14"/>
  <c r="A75" i="14"/>
  <c r="A107" i="14"/>
  <c r="A139" i="14"/>
  <c r="A154" i="14"/>
  <c r="A186" i="14"/>
  <c r="A222" i="14"/>
  <c r="A8" i="6"/>
  <c r="A24" i="6"/>
  <c r="A19" i="5"/>
  <c r="A51" i="5"/>
  <c r="A53" i="4"/>
  <c r="A35" i="4"/>
  <c r="A183" i="14"/>
  <c r="A5" i="6"/>
  <c r="A4" i="5"/>
  <c r="A36" i="5"/>
  <c r="A92" i="5"/>
  <c r="A101" i="4"/>
  <c r="A133" i="4"/>
  <c r="A165" i="4"/>
  <c r="A97" i="5"/>
  <c r="A58" i="4"/>
  <c r="A90" i="4"/>
  <c r="A122" i="4"/>
  <c r="A156" i="4"/>
  <c r="A77" i="5"/>
  <c r="A40" i="4"/>
  <c r="A213" i="15"/>
  <c r="A95" i="15"/>
  <c r="A424" i="15"/>
  <c r="A414" i="15"/>
  <c r="A396" i="15"/>
  <c r="A380" i="15"/>
  <c r="A362" i="15"/>
  <c r="A346" i="15"/>
  <c r="A330" i="15"/>
  <c r="A314" i="15"/>
  <c r="A296" i="15"/>
  <c r="A282" i="15"/>
  <c r="A266" i="15"/>
  <c r="A250" i="15"/>
  <c r="A236" i="15"/>
  <c r="A222" i="15"/>
  <c r="A206" i="15"/>
  <c r="A190" i="15"/>
  <c r="A172" i="15"/>
  <c r="A158" i="15"/>
  <c r="A140" i="15"/>
  <c r="A124" i="15"/>
  <c r="A106" i="15"/>
  <c r="A90" i="15"/>
  <c r="A70" i="15"/>
  <c r="A54" i="15"/>
  <c r="A36" i="15"/>
  <c r="A22" i="15"/>
  <c r="A6" i="15"/>
  <c r="A6" i="3"/>
  <c r="A22" i="3"/>
  <c r="A36" i="3"/>
  <c r="A54" i="3"/>
  <c r="A72" i="3"/>
  <c r="A80" i="3"/>
  <c r="A88" i="3"/>
  <c r="A96" i="3"/>
  <c r="A106" i="3"/>
  <c r="A114" i="3"/>
  <c r="A2" i="14"/>
  <c r="A18" i="14"/>
  <c r="A34" i="14"/>
  <c r="A50" i="14"/>
  <c r="A66" i="14"/>
  <c r="A82" i="14"/>
  <c r="A98" i="14"/>
  <c r="A130" i="14"/>
  <c r="A71" i="4"/>
  <c r="A28" i="3"/>
  <c r="A60" i="3"/>
  <c r="A79" i="4"/>
  <c r="A49" i="3"/>
  <c r="A65" i="3"/>
  <c r="A81" i="3"/>
  <c r="A97" i="3"/>
  <c r="A113" i="3"/>
  <c r="A15" i="14"/>
  <c r="A47" i="14"/>
  <c r="A79" i="14"/>
  <c r="A111" i="14"/>
  <c r="A143" i="14"/>
  <c r="A158" i="14"/>
  <c r="A190" i="14"/>
  <c r="A226" i="14"/>
  <c r="A10" i="6"/>
  <c r="A26" i="6"/>
  <c r="A21" i="5"/>
  <c r="A53" i="5"/>
  <c r="A61" i="4"/>
  <c r="A43" i="4"/>
  <c r="A187" i="14"/>
  <c r="A7" i="6"/>
  <c r="A6" i="5"/>
  <c r="A38" i="5"/>
  <c r="A100" i="5"/>
  <c r="A103" i="4"/>
  <c r="A135" i="4"/>
  <c r="A167" i="4"/>
  <c r="A2" i="4"/>
  <c r="A60" i="4"/>
  <c r="A92" i="4"/>
  <c r="A124" i="4"/>
  <c r="A158" i="4"/>
  <c r="A81" i="5"/>
  <c r="A44" i="4"/>
  <c r="A207" i="15"/>
  <c r="A83" i="15"/>
  <c r="A102" i="14"/>
  <c r="A118" i="14"/>
  <c r="A134" i="14"/>
  <c r="A74" i="5"/>
  <c r="A432" i="15"/>
  <c r="A16" i="3"/>
  <c r="A32" i="3"/>
  <c r="A48" i="3"/>
  <c r="A62" i="3"/>
  <c r="A82" i="5"/>
  <c r="A35" i="3"/>
  <c r="A43" i="3"/>
  <c r="A51" i="3"/>
  <c r="A59" i="3"/>
  <c r="A67" i="3"/>
  <c r="A75" i="3"/>
  <c r="A83" i="3"/>
  <c r="A91" i="3"/>
  <c r="A99" i="3"/>
  <c r="A107" i="3"/>
  <c r="A115" i="3"/>
  <c r="A3" i="14"/>
  <c r="A19" i="14"/>
  <c r="A35" i="14"/>
  <c r="A51" i="14"/>
  <c r="A67" i="14"/>
  <c r="A83" i="14"/>
  <c r="A99" i="14"/>
  <c r="A115" i="14"/>
  <c r="A131" i="14"/>
  <c r="A147" i="14"/>
  <c r="A87" i="4"/>
  <c r="A162" i="14"/>
  <c r="A178" i="14"/>
  <c r="A194" i="14"/>
  <c r="A210" i="14"/>
  <c r="A230" i="14"/>
  <c r="A4" i="6"/>
  <c r="A12" i="6"/>
  <c r="A20" i="6"/>
  <c r="A28" i="6"/>
  <c r="A11" i="5"/>
  <c r="A27" i="5"/>
  <c r="A43" i="5"/>
  <c r="A59" i="5"/>
  <c r="A21" i="4"/>
  <c r="A85" i="4"/>
  <c r="A3" i="4"/>
  <c r="A67" i="4"/>
  <c r="A167" i="14"/>
  <c r="A199" i="14"/>
  <c r="A231" i="14"/>
  <c r="A13" i="6"/>
  <c r="A29" i="6"/>
  <c r="A12" i="5"/>
  <c r="A28" i="5"/>
  <c r="A44" i="5"/>
  <c r="A60" i="5"/>
  <c r="A25" i="4"/>
  <c r="A89" i="4"/>
  <c r="A109" i="4"/>
  <c r="A125" i="4"/>
  <c r="A141" i="4"/>
  <c r="A157" i="4"/>
  <c r="A173" i="4"/>
  <c r="A83" i="5"/>
  <c r="A18" i="4"/>
  <c r="A48" i="4"/>
  <c r="A66" i="4"/>
  <c r="A82" i="4"/>
  <c r="A98" i="4"/>
  <c r="A114" i="4"/>
  <c r="A130" i="4"/>
  <c r="A148" i="4"/>
  <c r="A164" i="4"/>
  <c r="A61" i="5"/>
  <c r="A93" i="5"/>
  <c r="A24" i="4"/>
  <c r="A27" i="3"/>
  <c r="A235" i="15"/>
  <c r="A185" i="15"/>
  <c r="A121" i="15"/>
  <c r="A59" i="15"/>
  <c r="A106" i="14"/>
  <c r="A122" i="14"/>
  <c r="A138" i="14"/>
  <c r="A7" i="4"/>
  <c r="A4" i="3"/>
  <c r="A20" i="3"/>
  <c r="A38" i="3"/>
  <c r="A52" i="3"/>
  <c r="A66" i="3"/>
  <c r="A15" i="4"/>
  <c r="A37" i="3"/>
  <c r="A45" i="3"/>
  <c r="A53" i="3"/>
  <c r="A61" i="3"/>
  <c r="A69" i="3"/>
  <c r="A77" i="3"/>
  <c r="A85" i="3"/>
  <c r="A93" i="3"/>
  <c r="A101" i="3"/>
  <c r="A109" i="3"/>
  <c r="A117" i="3"/>
  <c r="A7" i="14"/>
  <c r="A23" i="14"/>
  <c r="A39" i="14"/>
  <c r="A55" i="14"/>
  <c r="A71" i="14"/>
  <c r="A87" i="14"/>
  <c r="A103" i="14"/>
  <c r="A119" i="14"/>
  <c r="A135" i="14"/>
  <c r="A90" i="5"/>
  <c r="A150" i="14"/>
  <c r="A166" i="14"/>
  <c r="A182" i="14"/>
  <c r="A198" i="14"/>
  <c r="A214" i="14"/>
  <c r="A234" i="14"/>
  <c r="A6" i="6"/>
  <c r="A14" i="6"/>
  <c r="A22" i="6"/>
  <c r="A30" i="6"/>
  <c r="A13" i="5"/>
  <c r="A29" i="5"/>
  <c r="A45" i="5"/>
  <c r="A64" i="5"/>
  <c r="A29" i="4"/>
  <c r="A93" i="4"/>
  <c r="A11" i="4"/>
  <c r="A75" i="4"/>
  <c r="A171" i="14"/>
  <c r="A203" i="14"/>
  <c r="A235" i="14"/>
  <c r="A15" i="6"/>
  <c r="A31" i="6"/>
  <c r="A14" i="5"/>
  <c r="A30" i="5"/>
  <c r="A46" i="5"/>
  <c r="A68" i="5"/>
  <c r="A33" i="4"/>
  <c r="A95" i="4"/>
  <c r="A111" i="4"/>
  <c r="A127" i="4"/>
  <c r="A143" i="4"/>
  <c r="A159" i="4"/>
  <c r="A175" i="4"/>
  <c r="A87" i="5"/>
  <c r="A22" i="4"/>
  <c r="A50" i="4"/>
  <c r="A68" i="4"/>
  <c r="A84" i="4"/>
  <c r="A100" i="4"/>
  <c r="A116" i="4"/>
  <c r="A132" i="4"/>
  <c r="A150" i="4"/>
  <c r="A166" i="4"/>
  <c r="A65" i="5"/>
  <c r="A99" i="5"/>
  <c r="A28" i="4"/>
  <c r="A19" i="3"/>
  <c r="A231" i="15"/>
  <c r="A173" i="15"/>
  <c r="A115" i="15"/>
  <c r="A66" i="5"/>
  <c r="A27" i="15"/>
  <c r="A71" i="15"/>
  <c r="A101" i="15"/>
  <c r="A127" i="15"/>
  <c r="A161" i="15"/>
  <c r="A191" i="15"/>
  <c r="A217" i="15"/>
  <c r="A241" i="15"/>
  <c r="A3" i="3"/>
  <c r="A134" i="4"/>
  <c r="A36" i="4"/>
  <c r="A20" i="4"/>
  <c r="A6" i="4"/>
  <c r="A89" i="5"/>
  <c r="A73" i="5"/>
  <c r="A178" i="4"/>
  <c r="A170" i="4"/>
  <c r="A162" i="4"/>
  <c r="A154" i="4"/>
  <c r="A146" i="4"/>
  <c r="A138" i="4"/>
  <c r="A128" i="4"/>
  <c r="A120" i="4"/>
  <c r="A112" i="4"/>
  <c r="A104" i="4"/>
  <c r="A96" i="4"/>
  <c r="A88" i="4"/>
  <c r="A80" i="4"/>
  <c r="A72" i="4"/>
  <c r="A64" i="4"/>
  <c r="A56" i="4"/>
  <c r="A46" i="4"/>
  <c r="A30" i="4"/>
  <c r="A12" i="4"/>
  <c r="A95" i="5"/>
  <c r="A79" i="5"/>
  <c r="A63" i="5"/>
  <c r="A171" i="4"/>
  <c r="A163" i="4"/>
  <c r="A155" i="4"/>
  <c r="A147" i="4"/>
  <c r="A139" i="4"/>
  <c r="A131" i="4"/>
  <c r="A123" i="4"/>
  <c r="A115" i="4"/>
  <c r="A107" i="4"/>
  <c r="A99" i="4"/>
  <c r="A81" i="4"/>
  <c r="A49" i="4"/>
  <c r="A17" i="4"/>
  <c r="A84" i="5"/>
  <c r="A58" i="5"/>
  <c r="A50" i="5"/>
  <c r="A42" i="5"/>
  <c r="A34" i="5"/>
  <c r="A26" i="5"/>
  <c r="A18" i="5"/>
  <c r="A10" i="5"/>
  <c r="A2" i="5"/>
  <c r="A27" i="6"/>
  <c r="A19" i="6"/>
  <c r="A11" i="6"/>
  <c r="A3" i="6"/>
  <c r="A227" i="14"/>
  <c r="A211" i="14"/>
  <c r="A195" i="14"/>
  <c r="A179" i="14"/>
  <c r="A163" i="14"/>
  <c r="A91" i="4"/>
  <c r="A59" i="4"/>
  <c r="A27" i="4"/>
  <c r="A94" i="5"/>
  <c r="A62" i="5"/>
  <c r="A77" i="4"/>
  <c r="A45" i="4"/>
  <c r="A13" i="4"/>
  <c r="A80" i="5"/>
  <c r="A57" i="5"/>
  <c r="A49" i="5"/>
  <c r="A41" i="5"/>
  <c r="A33" i="5"/>
  <c r="A25" i="5"/>
  <c r="A17" i="5"/>
  <c r="A9" i="5"/>
  <c r="A34" i="6"/>
  <c r="A35" i="15"/>
  <c r="A79" i="15"/>
  <c r="A103" i="15"/>
  <c r="A137" i="15"/>
  <c r="A167" i="15"/>
  <c r="A197" i="15"/>
  <c r="A225" i="15"/>
  <c r="A247" i="15"/>
  <c r="A11" i="3"/>
  <c r="A54" i="4"/>
  <c r="A32" i="4"/>
  <c r="A16" i="4"/>
  <c r="A4" i="4"/>
  <c r="A85" i="5"/>
  <c r="A69" i="5"/>
  <c r="A176" i="4"/>
  <c r="A168" i="4"/>
  <c r="A160" i="4"/>
  <c r="A152" i="4"/>
  <c r="A144" i="4"/>
  <c r="A136" i="4"/>
  <c r="A126" i="4"/>
  <c r="A118" i="4"/>
  <c r="A110" i="4"/>
  <c r="A102" i="4"/>
  <c r="A94" i="4"/>
  <c r="A86" i="4"/>
  <c r="A78" i="4"/>
  <c r="A70" i="4"/>
  <c r="A62" i="4"/>
  <c r="A52" i="4"/>
  <c r="A42" i="4"/>
  <c r="A26" i="4"/>
  <c r="A8" i="4"/>
  <c r="A91" i="5"/>
  <c r="A75" i="5"/>
  <c r="A177" i="4"/>
  <c r="A169" i="4"/>
  <c r="A161" i="4"/>
  <c r="A153" i="4"/>
  <c r="A145" i="4"/>
  <c r="A137" i="4"/>
  <c r="A129" i="4"/>
  <c r="A121" i="4"/>
  <c r="A113" i="4"/>
  <c r="A105" i="4"/>
  <c r="A97" i="4"/>
  <c r="A73" i="4"/>
  <c r="A41" i="4"/>
  <c r="A9" i="4"/>
  <c r="A76" i="5"/>
  <c r="A56" i="5"/>
  <c r="A48" i="5"/>
  <c r="A40" i="5"/>
  <c r="A32" i="5"/>
  <c r="A24" i="5"/>
  <c r="A16" i="5"/>
  <c r="A8" i="5"/>
  <c r="A33" i="6"/>
  <c r="A25" i="6"/>
  <c r="A17" i="6"/>
  <c r="A9" i="6"/>
  <c r="A239" i="14"/>
  <c r="A223" i="14"/>
  <c r="A207" i="14"/>
  <c r="A191" i="14"/>
  <c r="A175" i="14"/>
  <c r="A159" i="14"/>
  <c r="A83" i="4"/>
  <c r="A51" i="4"/>
  <c r="A19" i="4"/>
  <c r="A86" i="5"/>
  <c r="A218" i="14"/>
  <c r="A69" i="4"/>
  <c r="A37" i="4"/>
  <c r="A5" i="4"/>
  <c r="A72" i="5"/>
  <c r="A55" i="5"/>
  <c r="A47" i="5"/>
  <c r="A39" i="5"/>
  <c r="A31" i="5"/>
  <c r="A23" i="5"/>
  <c r="A15" i="5"/>
  <c r="A7" i="5"/>
  <c r="A32" i="6"/>
  <c r="A21" i="15"/>
  <c r="A47" i="15"/>
  <c r="A11" i="15"/>
  <c r="E41" i="20"/>
  <c r="A5" i="15"/>
  <c r="A201" i="15"/>
  <c r="A179" i="15"/>
  <c r="A157" i="15"/>
  <c r="A133" i="15"/>
  <c r="A109" i="15"/>
  <c r="A89" i="15"/>
  <c r="A65" i="15"/>
  <c r="A39" i="15"/>
  <c r="A17" i="15"/>
  <c r="Y38" i="20"/>
  <c r="AA38" i="20"/>
  <c r="AB38" i="20"/>
  <c r="V39" i="20"/>
  <c r="W39" i="20"/>
  <c r="X39" i="20"/>
  <c r="Y39" i="20"/>
  <c r="Z39" i="20"/>
  <c r="AA39" i="20"/>
  <c r="AB39" i="20"/>
  <c r="V40" i="20"/>
  <c r="W40" i="20"/>
  <c r="X40" i="20"/>
  <c r="Y40" i="20"/>
  <c r="Z40" i="20"/>
  <c r="AA40" i="20"/>
  <c r="AB40" i="20"/>
  <c r="F39" i="20"/>
  <c r="F38" i="20"/>
  <c r="G38" i="20"/>
  <c r="H38" i="20"/>
  <c r="I38" i="20"/>
  <c r="J38" i="20"/>
  <c r="K38" i="20"/>
  <c r="L38" i="20"/>
  <c r="M38" i="20"/>
  <c r="O38" i="20"/>
  <c r="P38" i="20"/>
  <c r="G39" i="20"/>
  <c r="H39" i="20"/>
  <c r="I39" i="20"/>
  <c r="J39" i="20"/>
  <c r="K39" i="20"/>
  <c r="L39" i="20"/>
  <c r="M39" i="20"/>
  <c r="N39" i="20"/>
  <c r="O39" i="20"/>
  <c r="P39" i="20"/>
  <c r="Q39" i="20"/>
  <c r="R39" i="20"/>
  <c r="S39" i="20"/>
  <c r="T39" i="20"/>
  <c r="U39" i="20"/>
  <c r="F40" i="20"/>
  <c r="G40" i="20"/>
  <c r="H40" i="20"/>
  <c r="I40" i="20"/>
  <c r="J40" i="20"/>
  <c r="K40" i="20"/>
  <c r="L40" i="20"/>
  <c r="M40" i="20"/>
  <c r="N40" i="20"/>
  <c r="O40" i="20"/>
  <c r="P40" i="20"/>
  <c r="Q40" i="20"/>
  <c r="R40" i="20"/>
  <c r="S40" i="20"/>
  <c r="T40" i="20"/>
  <c r="U40" i="20"/>
  <c r="C3" i="14"/>
  <c r="C6" i="14"/>
  <c r="C7" i="14"/>
  <c r="C10" i="14"/>
  <c r="C11" i="14"/>
  <c r="C14" i="14"/>
  <c r="C15" i="14"/>
  <c r="C18" i="14"/>
  <c r="C19" i="14"/>
  <c r="C22" i="14"/>
  <c r="C23" i="14"/>
  <c r="C26" i="14"/>
  <c r="C27" i="14"/>
  <c r="C30" i="14"/>
  <c r="C31" i="14"/>
  <c r="C34" i="14"/>
  <c r="C35" i="14"/>
  <c r="C38" i="14"/>
  <c r="C39" i="14"/>
  <c r="C42" i="14"/>
  <c r="C43" i="14"/>
  <c r="C46" i="14"/>
  <c r="C47" i="14"/>
  <c r="C50" i="14"/>
  <c r="C51" i="14"/>
  <c r="C54" i="14"/>
  <c r="C55" i="14"/>
  <c r="C58" i="14"/>
  <c r="C59" i="14"/>
  <c r="C62" i="14"/>
  <c r="C63" i="14"/>
  <c r="C66" i="14"/>
  <c r="C67" i="14"/>
  <c r="C70" i="14"/>
  <c r="C71" i="14"/>
  <c r="C74" i="14"/>
  <c r="C75" i="14"/>
  <c r="C78" i="14"/>
  <c r="C79" i="14"/>
  <c r="C82" i="14"/>
  <c r="C83" i="14"/>
  <c r="C86" i="14"/>
  <c r="C87" i="14"/>
  <c r="C90" i="14"/>
  <c r="C91" i="14"/>
  <c r="C94" i="14"/>
  <c r="C95" i="14"/>
  <c r="C98" i="14"/>
  <c r="C99" i="14"/>
  <c r="C102" i="14"/>
  <c r="C103" i="14"/>
  <c r="C106" i="14"/>
  <c r="C107" i="14"/>
  <c r="C110" i="14"/>
  <c r="C111" i="14"/>
  <c r="C114" i="14"/>
  <c r="C115" i="14"/>
  <c r="C118" i="14"/>
  <c r="C119" i="14"/>
  <c r="C122" i="14"/>
  <c r="C123" i="14"/>
  <c r="C126" i="14"/>
  <c r="C127" i="14"/>
  <c r="C130" i="14"/>
  <c r="C131" i="14"/>
  <c r="C134" i="14"/>
  <c r="C135" i="14"/>
  <c r="C138" i="14"/>
  <c r="C139" i="14"/>
  <c r="C142" i="14"/>
  <c r="C143" i="14"/>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2" i="3"/>
  <c r="C3" i="15"/>
  <c r="C4" i="15"/>
  <c r="C5" i="15"/>
  <c r="C6" i="15"/>
  <c r="C7"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4" i="15"/>
  <c r="C175"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B16" i="21"/>
  <c r="B6" i="21"/>
  <c r="D5" i="20"/>
  <c r="B27" i="19"/>
  <c r="B6" i="19"/>
  <c r="Q44" i="19" l="1"/>
  <c r="P44" i="19"/>
  <c r="P23" i="19"/>
  <c r="Q23" i="19"/>
  <c r="D129" i="14"/>
  <c r="D108" i="14"/>
  <c r="D53" i="14"/>
  <c r="D20" i="14"/>
  <c r="D13" i="14"/>
  <c r="D8" i="14"/>
  <c r="D29" i="14"/>
  <c r="D24" i="14"/>
  <c r="D145" i="14"/>
  <c r="D140" i="14"/>
  <c r="D124" i="14"/>
  <c r="D101" i="14"/>
  <c r="D85" i="14"/>
  <c r="D69" i="14"/>
  <c r="D48" i="14"/>
  <c r="D41" i="14"/>
  <c r="D133" i="14"/>
  <c r="D117" i="14"/>
  <c r="D96" i="14"/>
  <c r="D80" i="14"/>
  <c r="D64" i="14"/>
  <c r="D36" i="14"/>
  <c r="D112" i="14"/>
  <c r="D57" i="14"/>
  <c r="D128" i="14"/>
  <c r="D105" i="14"/>
  <c r="D89" i="14"/>
  <c r="D73" i="14"/>
  <c r="D52" i="14"/>
  <c r="D17" i="14"/>
  <c r="D12" i="14"/>
  <c r="D144" i="14"/>
  <c r="D100" i="14"/>
  <c r="D84" i="14"/>
  <c r="D68" i="14"/>
  <c r="D45" i="14"/>
  <c r="D40" i="14"/>
  <c r="D5" i="14"/>
  <c r="D137" i="14"/>
  <c r="D121" i="14"/>
  <c r="D116" i="14"/>
  <c r="D132" i="14"/>
  <c r="D93" i="14"/>
  <c r="D77" i="14"/>
  <c r="D61" i="14"/>
  <c r="D56" i="14"/>
  <c r="D33" i="14"/>
  <c r="D28" i="14"/>
  <c r="D32" i="14"/>
  <c r="D109" i="14"/>
  <c r="D104" i="14"/>
  <c r="D88" i="14"/>
  <c r="D72" i="14"/>
  <c r="D21" i="14"/>
  <c r="D16" i="14"/>
  <c r="D9" i="14"/>
  <c r="D25" i="14"/>
  <c r="D141" i="14"/>
  <c r="D125" i="14"/>
  <c r="D49" i="14"/>
  <c r="D44" i="14"/>
  <c r="D37" i="14"/>
  <c r="D4" i="14"/>
  <c r="D113" i="14"/>
  <c r="D92" i="14"/>
  <c r="D76" i="14"/>
  <c r="D60" i="14"/>
  <c r="D136" i="14"/>
  <c r="D120" i="14"/>
  <c r="D97" i="14"/>
  <c r="D81" i="14"/>
  <c r="D65" i="14"/>
  <c r="D241" i="14"/>
  <c r="D236" i="14"/>
  <c r="D229" i="14"/>
  <c r="D224" i="14"/>
  <c r="D217" i="14"/>
  <c r="D212" i="14"/>
  <c r="D205" i="14"/>
  <c r="D200" i="14"/>
  <c r="D193" i="14"/>
  <c r="D188" i="14"/>
  <c r="D181" i="14"/>
  <c r="D176" i="14"/>
  <c r="D169" i="14"/>
  <c r="D164" i="14"/>
  <c r="D157" i="14"/>
  <c r="D152" i="14"/>
  <c r="D240" i="14"/>
  <c r="D233" i="14"/>
  <c r="D228" i="14"/>
  <c r="D221" i="14"/>
  <c r="D216" i="14"/>
  <c r="D209" i="14"/>
  <c r="D204" i="14"/>
  <c r="D197" i="14"/>
  <c r="D192" i="14"/>
  <c r="D185" i="14"/>
  <c r="D180" i="14"/>
  <c r="D168" i="14"/>
  <c r="D161" i="14"/>
  <c r="D156" i="14"/>
  <c r="D149" i="14"/>
  <c r="D173" i="14"/>
  <c r="D237" i="14"/>
  <c r="D232" i="14"/>
  <c r="D225" i="14"/>
  <c r="D220" i="14"/>
  <c r="D213" i="14"/>
  <c r="D208" i="14"/>
  <c r="D201" i="14"/>
  <c r="D196" i="14"/>
  <c r="D189" i="14"/>
  <c r="D184" i="14"/>
  <c r="D177" i="14"/>
  <c r="D172" i="14"/>
  <c r="D165" i="14"/>
  <c r="D160" i="14"/>
  <c r="D153" i="14"/>
  <c r="D148" i="14"/>
  <c r="E56" i="20"/>
  <c r="D433" i="15"/>
  <c r="D432" i="15"/>
  <c r="D431" i="15"/>
  <c r="D430" i="15"/>
  <c r="D429" i="15"/>
  <c r="D428" i="15"/>
  <c r="D427" i="15"/>
  <c r="D426" i="15"/>
  <c r="D425" i="15"/>
  <c r="D424" i="15"/>
  <c r="D423" i="15"/>
  <c r="D422" i="15"/>
  <c r="D421" i="15"/>
  <c r="D420" i="15"/>
  <c r="D419" i="15"/>
  <c r="D418" i="15"/>
  <c r="D417" i="15"/>
  <c r="D416" i="15"/>
  <c r="D415" i="15"/>
  <c r="D414" i="15"/>
  <c r="D413" i="15"/>
  <c r="D412" i="15"/>
  <c r="D411" i="15"/>
  <c r="D410" i="15"/>
  <c r="D409" i="15"/>
  <c r="D408" i="15"/>
  <c r="D407" i="15"/>
  <c r="D406" i="15"/>
  <c r="D405" i="15"/>
  <c r="D404" i="15"/>
  <c r="D403" i="15"/>
  <c r="D402" i="15"/>
  <c r="D401" i="15"/>
  <c r="D400" i="15"/>
  <c r="D399" i="15"/>
  <c r="D398" i="15"/>
  <c r="D397" i="15"/>
  <c r="D396" i="15"/>
  <c r="D395" i="15"/>
  <c r="D394" i="15"/>
  <c r="D393" i="15"/>
  <c r="D392" i="15"/>
  <c r="D391" i="15"/>
  <c r="D390" i="15"/>
  <c r="D389" i="15"/>
  <c r="D388" i="15"/>
  <c r="D387" i="15"/>
  <c r="D386" i="15"/>
  <c r="D385" i="15"/>
  <c r="D384" i="15"/>
  <c r="D383" i="15"/>
  <c r="D382" i="15"/>
  <c r="D381" i="15"/>
  <c r="D380" i="15"/>
  <c r="D379" i="15"/>
  <c r="D378" i="15"/>
  <c r="D377" i="15"/>
  <c r="D376" i="15"/>
  <c r="D375" i="15"/>
  <c r="D374" i="15"/>
  <c r="D373" i="15"/>
  <c r="D372" i="15"/>
  <c r="D371" i="15"/>
  <c r="D370" i="15"/>
  <c r="D369" i="15"/>
  <c r="D368" i="15"/>
  <c r="D367" i="15"/>
  <c r="D366" i="15"/>
  <c r="D365" i="15"/>
  <c r="D364" i="15"/>
  <c r="D363" i="15"/>
  <c r="D362" i="15"/>
  <c r="D361" i="15"/>
  <c r="D360" i="15"/>
  <c r="D359" i="15"/>
  <c r="D358" i="15"/>
  <c r="D357" i="15"/>
  <c r="D356" i="15"/>
  <c r="D355" i="15"/>
  <c r="D354" i="15"/>
  <c r="D353" i="15"/>
  <c r="D352" i="15"/>
  <c r="D351" i="15"/>
  <c r="D350" i="15"/>
  <c r="D349" i="15"/>
  <c r="D348" i="15"/>
  <c r="D347" i="15"/>
  <c r="D346" i="15"/>
  <c r="D345" i="15"/>
  <c r="D344" i="15"/>
  <c r="D343" i="15"/>
  <c r="D342" i="15"/>
  <c r="D341" i="15"/>
  <c r="D340" i="15"/>
  <c r="D339" i="15"/>
  <c r="D338" i="15"/>
  <c r="D337" i="15"/>
  <c r="D336" i="15"/>
  <c r="D335" i="15"/>
  <c r="D334" i="15"/>
  <c r="D333" i="15"/>
  <c r="D332" i="15"/>
  <c r="D331" i="15"/>
  <c r="D330" i="15"/>
  <c r="D329" i="15"/>
  <c r="D328" i="15"/>
  <c r="D327" i="15"/>
  <c r="D326" i="15"/>
  <c r="D325" i="15"/>
  <c r="D324" i="15"/>
  <c r="D323" i="15"/>
  <c r="D322" i="15"/>
  <c r="D321" i="15"/>
  <c r="D320" i="15"/>
  <c r="D319" i="15"/>
  <c r="D318" i="15"/>
  <c r="D317" i="15"/>
  <c r="D316" i="15"/>
  <c r="D315" i="15"/>
  <c r="D314" i="15"/>
  <c r="D313" i="15"/>
  <c r="D312" i="15"/>
  <c r="D311" i="15"/>
  <c r="D310" i="15"/>
  <c r="D309" i="15"/>
  <c r="D308" i="15"/>
  <c r="D307" i="15"/>
  <c r="D306" i="15"/>
  <c r="D305" i="15"/>
  <c r="D304" i="15"/>
  <c r="D303" i="15"/>
  <c r="D302" i="15"/>
  <c r="D301" i="15"/>
  <c r="D300" i="15"/>
  <c r="D299" i="15"/>
  <c r="D298" i="15"/>
  <c r="D297" i="15"/>
  <c r="D296" i="15"/>
  <c r="D295" i="15"/>
  <c r="D294" i="15"/>
  <c r="D293" i="15"/>
  <c r="D292" i="15"/>
  <c r="D291" i="15"/>
  <c r="D290" i="15"/>
  <c r="D289" i="15"/>
  <c r="D288" i="15"/>
  <c r="D287" i="15"/>
  <c r="D286" i="15"/>
  <c r="D285" i="15"/>
  <c r="D284" i="15"/>
  <c r="D283" i="15"/>
  <c r="D282" i="15"/>
  <c r="D281" i="15"/>
  <c r="D280" i="15"/>
  <c r="D279" i="15"/>
  <c r="D278" i="15"/>
  <c r="D277" i="15"/>
  <c r="D276" i="15"/>
  <c r="D275" i="15"/>
  <c r="D274" i="15"/>
  <c r="D273" i="15"/>
  <c r="D272" i="15"/>
  <c r="D271" i="15"/>
  <c r="D270" i="15"/>
  <c r="D269" i="15"/>
  <c r="D268" i="15"/>
  <c r="D267" i="15"/>
  <c r="D266" i="15"/>
  <c r="D265" i="15"/>
  <c r="D264" i="15"/>
  <c r="D263" i="15"/>
  <c r="D262" i="15"/>
  <c r="D261" i="15"/>
  <c r="D260" i="15"/>
  <c r="D259" i="15"/>
  <c r="D258" i="15"/>
  <c r="D257" i="15"/>
  <c r="D256" i="15"/>
  <c r="D255" i="15"/>
  <c r="D254" i="15"/>
  <c r="D253" i="15"/>
  <c r="D252" i="15"/>
  <c r="D251" i="15"/>
  <c r="D250" i="15"/>
  <c r="D249" i="15"/>
  <c r="D248" i="15"/>
  <c r="D247" i="15"/>
  <c r="D246" i="15"/>
  <c r="D245" i="15"/>
  <c r="D244" i="15"/>
  <c r="D243" i="15"/>
  <c r="D242" i="15"/>
  <c r="D241" i="15"/>
  <c r="D240" i="15"/>
  <c r="D239" i="15"/>
  <c r="D238" i="15"/>
  <c r="D237" i="15"/>
  <c r="D236" i="15"/>
  <c r="D235" i="15"/>
  <c r="D234" i="15"/>
  <c r="D233" i="15"/>
  <c r="D232" i="15"/>
  <c r="D231" i="15"/>
  <c r="D230" i="15"/>
  <c r="D229" i="15"/>
  <c r="D228" i="15"/>
  <c r="D227" i="15"/>
  <c r="D226" i="15"/>
  <c r="D225" i="15"/>
  <c r="D224" i="15"/>
  <c r="D223" i="15"/>
  <c r="D222" i="15"/>
  <c r="D221" i="15"/>
  <c r="D220" i="15"/>
  <c r="D219" i="15"/>
  <c r="D217" i="15"/>
  <c r="D216" i="15"/>
  <c r="D215" i="15"/>
  <c r="D214" i="15"/>
  <c r="D213" i="15"/>
  <c r="D212" i="15"/>
  <c r="D211" i="15"/>
  <c r="D210" i="15"/>
  <c r="D209" i="15"/>
  <c r="D208" i="15"/>
  <c r="D207" i="15"/>
  <c r="D206" i="15"/>
  <c r="D205" i="15"/>
  <c r="D204" i="15"/>
  <c r="D203" i="15"/>
  <c r="D202" i="15"/>
  <c r="D201" i="15"/>
  <c r="D200" i="15"/>
  <c r="D199" i="15"/>
  <c r="D198" i="15"/>
  <c r="D197" i="15"/>
  <c r="D196" i="15"/>
  <c r="D195" i="15"/>
  <c r="D194" i="15"/>
  <c r="D193" i="15"/>
  <c r="D192" i="15"/>
  <c r="D191" i="15"/>
  <c r="D190" i="15"/>
  <c r="D189" i="15"/>
  <c r="D188" i="15"/>
  <c r="D187" i="15"/>
  <c r="D186" i="15"/>
  <c r="D185" i="15"/>
  <c r="D184" i="15"/>
  <c r="D183" i="15"/>
  <c r="D182" i="15"/>
  <c r="D181" i="15"/>
  <c r="D180" i="15"/>
  <c r="D179" i="15"/>
  <c r="D178" i="15"/>
  <c r="D177" i="15"/>
  <c r="D176" i="15"/>
  <c r="D175" i="15"/>
  <c r="D174" i="15"/>
  <c r="D173" i="15"/>
  <c r="D172" i="15"/>
  <c r="D171" i="15"/>
  <c r="D170" i="15"/>
  <c r="D169" i="15"/>
  <c r="D168" i="15"/>
  <c r="D167" i="15"/>
  <c r="D166" i="15"/>
  <c r="D165" i="15"/>
  <c r="D164" i="15"/>
  <c r="D163" i="15"/>
  <c r="D162" i="15"/>
  <c r="D161" i="15"/>
  <c r="D160" i="15"/>
  <c r="D159" i="15"/>
  <c r="D158" i="15"/>
  <c r="D157" i="15"/>
  <c r="D156" i="15"/>
  <c r="D155" i="15"/>
  <c r="D154" i="15"/>
  <c r="D153" i="15"/>
  <c r="D152" i="15"/>
  <c r="D151" i="15"/>
  <c r="D150" i="15"/>
  <c r="D149" i="15"/>
  <c r="D148" i="15"/>
  <c r="D147" i="15"/>
  <c r="D146" i="15"/>
  <c r="D145" i="15"/>
  <c r="D144" i="15"/>
  <c r="D143" i="15"/>
  <c r="D142" i="15"/>
  <c r="D141" i="15"/>
  <c r="D140" i="15"/>
  <c r="D139" i="15"/>
  <c r="D138" i="15"/>
  <c r="D137" i="15"/>
  <c r="D136" i="15"/>
  <c r="D135" i="15"/>
  <c r="D134" i="15"/>
  <c r="D133" i="15"/>
  <c r="D132" i="15"/>
  <c r="D131" i="15"/>
  <c r="D130" i="15"/>
  <c r="D129" i="15"/>
  <c r="D128" i="15"/>
  <c r="D127" i="15"/>
  <c r="D126" i="15"/>
  <c r="D125" i="15"/>
  <c r="D124" i="15"/>
  <c r="D123" i="15"/>
  <c r="D122" i="15"/>
  <c r="D121" i="15"/>
  <c r="D120" i="15"/>
  <c r="D119" i="15"/>
  <c r="D118" i="15"/>
  <c r="D117" i="15"/>
  <c r="D116" i="15"/>
  <c r="D115" i="15"/>
  <c r="D114" i="15"/>
  <c r="D113" i="15"/>
  <c r="D112" i="15"/>
  <c r="D111" i="15"/>
  <c r="D110" i="15"/>
  <c r="D109" i="15"/>
  <c r="D108" i="15"/>
  <c r="D107" i="15"/>
  <c r="D106" i="15"/>
  <c r="D105" i="15"/>
  <c r="D104" i="15"/>
  <c r="D103" i="15"/>
  <c r="D102" i="15"/>
  <c r="D101" i="15"/>
  <c r="D100" i="15"/>
  <c r="D99" i="15"/>
  <c r="D98" i="15"/>
  <c r="D97" i="15"/>
  <c r="D96" i="15"/>
  <c r="D95" i="15"/>
  <c r="D94" i="15"/>
  <c r="D93" i="15"/>
  <c r="D92" i="15"/>
  <c r="D91" i="15"/>
  <c r="D90" i="15"/>
  <c r="D89" i="15"/>
  <c r="D88" i="15"/>
  <c r="D87" i="15"/>
  <c r="D86" i="15"/>
  <c r="D85" i="15"/>
  <c r="D84" i="15"/>
  <c r="D83" i="15"/>
  <c r="D82" i="15"/>
  <c r="D81" i="15"/>
  <c r="D80" i="15"/>
  <c r="D79" i="15"/>
  <c r="D78" i="15"/>
  <c r="D77" i="15"/>
  <c r="D76" i="15"/>
  <c r="D75" i="15"/>
  <c r="D74" i="15"/>
  <c r="D73" i="15"/>
  <c r="D72" i="15"/>
  <c r="D71" i="15"/>
  <c r="D70" i="15"/>
  <c r="D69" i="15"/>
  <c r="D68" i="15"/>
  <c r="D67" i="15"/>
  <c r="D66" i="15"/>
  <c r="D65" i="15"/>
  <c r="D64" i="15"/>
  <c r="D63" i="15"/>
  <c r="D62" i="15"/>
  <c r="D61" i="15"/>
  <c r="D60" i="15"/>
  <c r="D59" i="15"/>
  <c r="D58" i="15"/>
  <c r="D57" i="15"/>
  <c r="D56" i="15"/>
  <c r="D55" i="15"/>
  <c r="D54" i="15"/>
  <c r="D53" i="15"/>
  <c r="D52" i="15"/>
  <c r="D51" i="15"/>
  <c r="D50" i="15"/>
  <c r="D49" i="15"/>
  <c r="D48" i="15"/>
  <c r="D47" i="15"/>
  <c r="D46" i="15"/>
  <c r="D45" i="15"/>
  <c r="D44" i="15"/>
  <c r="D43" i="15"/>
  <c r="D42" i="15"/>
  <c r="D41" i="15"/>
  <c r="D40" i="15"/>
  <c r="D39" i="15"/>
  <c r="D38" i="15"/>
  <c r="D37" i="15"/>
  <c r="D36" i="15"/>
  <c r="D35" i="15"/>
  <c r="D34" i="15"/>
  <c r="D33" i="15"/>
  <c r="D32" i="15"/>
  <c r="D31" i="15"/>
  <c r="D30" i="15"/>
  <c r="D29" i="15"/>
  <c r="D28" i="15"/>
  <c r="D27" i="15"/>
  <c r="D26" i="15"/>
  <c r="D25" i="15"/>
  <c r="D24" i="15"/>
  <c r="D23" i="15"/>
  <c r="D22" i="15"/>
  <c r="D21" i="15"/>
  <c r="D20" i="15"/>
  <c r="D19" i="15"/>
  <c r="D18" i="15"/>
  <c r="D17" i="15"/>
  <c r="D16" i="15"/>
  <c r="D15" i="15"/>
  <c r="D14" i="15"/>
  <c r="D13" i="15"/>
  <c r="D12" i="15"/>
  <c r="D11" i="15"/>
  <c r="D10" i="15"/>
  <c r="D9" i="15"/>
  <c r="D8" i="15"/>
  <c r="D7" i="15"/>
  <c r="D6" i="15"/>
  <c r="D5" i="15"/>
  <c r="D4" i="15"/>
  <c r="D3" i="15"/>
  <c r="D97" i="3"/>
  <c r="D96" i="3"/>
  <c r="D95" i="3"/>
  <c r="D94" i="3"/>
  <c r="D93" i="3"/>
  <c r="D92" i="3"/>
  <c r="D91" i="3"/>
  <c r="D90" i="3"/>
  <c r="D89" i="3"/>
  <c r="D88" i="3"/>
  <c r="D87" i="3"/>
  <c r="D86" i="3"/>
  <c r="D85" i="3"/>
  <c r="D84" i="3"/>
  <c r="D83" i="3"/>
  <c r="D82" i="3"/>
  <c r="D81" i="3"/>
  <c r="D80" i="3"/>
  <c r="D79" i="3"/>
  <c r="D78" i="3"/>
  <c r="D77" i="3"/>
  <c r="D76" i="3"/>
  <c r="D75" i="3"/>
  <c r="D74" i="3"/>
  <c r="E29" i="20"/>
  <c r="F25" i="20" s="1"/>
  <c r="D47" i="14"/>
  <c r="D46" i="14"/>
  <c r="D43" i="14"/>
  <c r="D42" i="14"/>
  <c r="D39" i="14"/>
  <c r="D38" i="14"/>
  <c r="D35" i="14"/>
  <c r="D34" i="14"/>
  <c r="D31" i="14"/>
  <c r="D30" i="14"/>
  <c r="D27" i="14"/>
  <c r="D26" i="14"/>
  <c r="D23" i="14"/>
  <c r="D22" i="14"/>
  <c r="D19" i="14"/>
  <c r="D18" i="14"/>
  <c r="D15" i="14"/>
  <c r="D14" i="14"/>
  <c r="D11" i="14"/>
  <c r="D10" i="14"/>
  <c r="D7" i="14"/>
  <c r="D6" i="14"/>
  <c r="D3" i="14"/>
  <c r="D2" i="14"/>
  <c r="N17" i="21"/>
  <c r="M17" i="21"/>
  <c r="L17" i="21"/>
  <c r="K17" i="21"/>
  <c r="J17" i="21"/>
  <c r="I17" i="21"/>
  <c r="H17" i="21"/>
  <c r="G17" i="21"/>
  <c r="F17" i="21"/>
  <c r="E17" i="21"/>
  <c r="D17" i="21"/>
  <c r="O21" i="21"/>
  <c r="O20" i="21"/>
  <c r="D239" i="14"/>
  <c r="D238" i="14"/>
  <c r="D235" i="14"/>
  <c r="D234" i="14"/>
  <c r="D231" i="14"/>
  <c r="D230" i="14"/>
  <c r="D227" i="14"/>
  <c r="D226" i="14"/>
  <c r="D223" i="14"/>
  <c r="D222" i="14"/>
  <c r="D219" i="14"/>
  <c r="D218" i="14"/>
  <c r="D215" i="14"/>
  <c r="D214" i="14"/>
  <c r="D211" i="14"/>
  <c r="D210" i="14"/>
  <c r="D207" i="14"/>
  <c r="D206" i="14"/>
  <c r="D203" i="14"/>
  <c r="D202" i="14"/>
  <c r="D199" i="14"/>
  <c r="D198" i="14"/>
  <c r="D195" i="14"/>
  <c r="D194" i="14"/>
  <c r="D143" i="14"/>
  <c r="D142" i="14"/>
  <c r="D139" i="14"/>
  <c r="D138" i="14"/>
  <c r="D135" i="14"/>
  <c r="D134" i="14"/>
  <c r="D131" i="14"/>
  <c r="D130" i="14"/>
  <c r="D127" i="14"/>
  <c r="D126" i="14"/>
  <c r="D123" i="14"/>
  <c r="D122" i="14"/>
  <c r="D119" i="14"/>
  <c r="D118" i="14"/>
  <c r="D115" i="14"/>
  <c r="D114" i="14"/>
  <c r="D111" i="14"/>
  <c r="D110" i="14"/>
  <c r="D107" i="14"/>
  <c r="D106" i="14"/>
  <c r="D103" i="14"/>
  <c r="D102" i="14"/>
  <c r="D99" i="14"/>
  <c r="D98" i="14"/>
  <c r="D121" i="3"/>
  <c r="D120" i="3"/>
  <c r="D119" i="3"/>
  <c r="D118" i="3"/>
  <c r="D117" i="3"/>
  <c r="D116" i="3"/>
  <c r="D115" i="3"/>
  <c r="D114" i="3"/>
  <c r="D113" i="3"/>
  <c r="D112" i="3"/>
  <c r="D111" i="3"/>
  <c r="D110" i="3"/>
  <c r="D109" i="3"/>
  <c r="D108" i="3"/>
  <c r="D107" i="3"/>
  <c r="D106" i="3"/>
  <c r="D105" i="3"/>
  <c r="D104" i="3"/>
  <c r="D103" i="3"/>
  <c r="D102" i="3"/>
  <c r="D101" i="3"/>
  <c r="D100" i="3"/>
  <c r="D99" i="3"/>
  <c r="D98"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3" i="3"/>
  <c r="D4" i="3"/>
  <c r="D5" i="3"/>
  <c r="D6" i="3"/>
  <c r="D7" i="3"/>
  <c r="D8" i="3"/>
  <c r="D9" i="3"/>
  <c r="D10" i="3"/>
  <c r="D11" i="3"/>
  <c r="D12" i="3"/>
  <c r="D13" i="3"/>
  <c r="D14" i="3"/>
  <c r="D15" i="3"/>
  <c r="D16" i="3"/>
  <c r="D17" i="3"/>
  <c r="D18" i="3"/>
  <c r="D19" i="3"/>
  <c r="D20" i="3"/>
  <c r="D21" i="3"/>
  <c r="D22" i="3"/>
  <c r="D23" i="3"/>
  <c r="D24" i="3"/>
  <c r="D25" i="3"/>
  <c r="D2" i="3"/>
  <c r="AB6" i="20"/>
  <c r="AA6" i="20"/>
  <c r="Z6" i="20"/>
  <c r="Y6" i="20"/>
  <c r="X6" i="20"/>
  <c r="W6" i="20"/>
  <c r="V6" i="20"/>
  <c r="U6" i="20"/>
  <c r="T6" i="20"/>
  <c r="S6" i="20"/>
  <c r="R6" i="20"/>
  <c r="Q6" i="20"/>
  <c r="P6" i="20"/>
  <c r="O6" i="20"/>
  <c r="N6" i="20"/>
  <c r="M6" i="20"/>
  <c r="L6" i="20"/>
  <c r="K6" i="20"/>
  <c r="J6" i="20"/>
  <c r="I6" i="20"/>
  <c r="H6" i="20"/>
  <c r="G6" i="20"/>
  <c r="F6" i="20"/>
  <c r="E6" i="20"/>
  <c r="AA7" i="21"/>
  <c r="Z7" i="21"/>
  <c r="Y7" i="21"/>
  <c r="X7" i="21"/>
  <c r="W7" i="21"/>
  <c r="V7" i="21"/>
  <c r="U7" i="21"/>
  <c r="T7" i="21"/>
  <c r="S7" i="21"/>
  <c r="R7" i="21"/>
  <c r="Q7" i="21"/>
  <c r="P7" i="21"/>
  <c r="N7" i="21"/>
  <c r="M7" i="21"/>
  <c r="L7" i="21"/>
  <c r="K7" i="21"/>
  <c r="J7" i="21"/>
  <c r="I7" i="21"/>
  <c r="H7" i="21"/>
  <c r="G7" i="21"/>
  <c r="F7" i="21"/>
  <c r="E7" i="21"/>
  <c r="D7" i="21"/>
  <c r="D147" i="14"/>
  <c r="D150" i="14"/>
  <c r="D151" i="14"/>
  <c r="D154" i="14"/>
  <c r="D155" i="14"/>
  <c r="D158" i="14"/>
  <c r="D159" i="14"/>
  <c r="D162" i="14"/>
  <c r="D163" i="14"/>
  <c r="D166" i="14"/>
  <c r="D167" i="14"/>
  <c r="D170" i="14"/>
  <c r="D171" i="14"/>
  <c r="D174" i="14"/>
  <c r="D175" i="14"/>
  <c r="D178" i="14"/>
  <c r="D179" i="14"/>
  <c r="D182" i="14"/>
  <c r="D183" i="14"/>
  <c r="D186" i="14"/>
  <c r="D187" i="14"/>
  <c r="D190" i="14"/>
  <c r="D191" i="14"/>
  <c r="D146" i="14"/>
  <c r="D95" i="14"/>
  <c r="D94" i="14"/>
  <c r="D91" i="14"/>
  <c r="D90" i="14"/>
  <c r="D87" i="14"/>
  <c r="D86" i="14"/>
  <c r="D83" i="14"/>
  <c r="D82" i="14"/>
  <c r="D79" i="14"/>
  <c r="D78" i="14"/>
  <c r="D75" i="14"/>
  <c r="D74" i="14"/>
  <c r="D71" i="14"/>
  <c r="D70" i="14"/>
  <c r="D67" i="14"/>
  <c r="D66" i="14"/>
  <c r="D63" i="14"/>
  <c r="D62" i="14"/>
  <c r="D59" i="14"/>
  <c r="D58" i="14"/>
  <c r="D55" i="14"/>
  <c r="D54" i="14"/>
  <c r="D51" i="14"/>
  <c r="D50" i="14"/>
  <c r="D218" i="15"/>
  <c r="Z7" i="19"/>
  <c r="Y7" i="19"/>
  <c r="X7" i="19"/>
  <c r="W7" i="19"/>
  <c r="V7" i="19"/>
  <c r="U7" i="19"/>
  <c r="T7" i="19"/>
  <c r="S7" i="19"/>
  <c r="R7" i="19"/>
  <c r="Q7" i="19"/>
  <c r="P7" i="19"/>
  <c r="O7" i="19"/>
  <c r="N7" i="19"/>
  <c r="D2" i="15"/>
  <c r="Z28" i="19"/>
  <c r="Y28" i="19"/>
  <c r="X28" i="19"/>
  <c r="W28" i="19"/>
  <c r="V28" i="19"/>
  <c r="U28" i="19"/>
  <c r="T28" i="19"/>
  <c r="S28" i="19"/>
  <c r="R28" i="19"/>
  <c r="Q28" i="19"/>
  <c r="P28" i="19"/>
  <c r="O28" i="19"/>
  <c r="N28" i="19"/>
  <c r="M28" i="19"/>
  <c r="L28" i="19"/>
  <c r="K28" i="19"/>
  <c r="J28" i="19"/>
  <c r="I28" i="19"/>
  <c r="H28" i="19"/>
  <c r="G28" i="19"/>
  <c r="F28" i="19"/>
  <c r="E28" i="19"/>
  <c r="D28" i="19"/>
  <c r="C28" i="19"/>
  <c r="M7" i="19"/>
  <c r="L7" i="19"/>
  <c r="K7" i="19"/>
  <c r="J7" i="19"/>
  <c r="I7" i="19"/>
  <c r="H7" i="19"/>
  <c r="G7" i="19"/>
  <c r="F7" i="19"/>
  <c r="E7" i="19"/>
  <c r="D7" i="19"/>
  <c r="C7" i="19"/>
  <c r="Z36" i="19"/>
  <c r="Y36" i="19"/>
  <c r="X36" i="19"/>
  <c r="W36" i="19"/>
  <c r="V36" i="19"/>
  <c r="U36" i="19"/>
  <c r="T36" i="19"/>
  <c r="S36" i="19"/>
  <c r="R36" i="19"/>
  <c r="Q36" i="19"/>
  <c r="P36" i="19"/>
  <c r="O36" i="19"/>
  <c r="N36" i="19"/>
  <c r="M36" i="19"/>
  <c r="L36" i="19"/>
  <c r="K36" i="19"/>
  <c r="J36" i="19"/>
  <c r="I36" i="19"/>
  <c r="H36" i="19"/>
  <c r="G36" i="19"/>
  <c r="F36" i="19"/>
  <c r="E36" i="19"/>
  <c r="D36" i="19"/>
  <c r="AB11" i="21"/>
  <c r="O11" i="21"/>
  <c r="AB10" i="21"/>
  <c r="O10" i="21"/>
  <c r="E35" i="20"/>
  <c r="F31" i="20" s="1"/>
  <c r="F35" i="20" s="1"/>
  <c r="G31" i="20" s="1"/>
  <c r="G35" i="20" s="1"/>
  <c r="H31" i="20" s="1"/>
  <c r="H35" i="20" s="1"/>
  <c r="I31" i="20" s="1"/>
  <c r="I35" i="20" s="1"/>
  <c r="J31" i="20" s="1"/>
  <c r="J35" i="20" s="1"/>
  <c r="K31" i="20" s="1"/>
  <c r="K35" i="20" s="1"/>
  <c r="L31" i="20" s="1"/>
  <c r="F23" i="20"/>
  <c r="G19" i="20" s="1"/>
  <c r="F17" i="20"/>
  <c r="G13" i="20" s="1"/>
  <c r="G17" i="20" s="1"/>
  <c r="H13" i="20" s="1"/>
  <c r="H17" i="20" s="1"/>
  <c r="I13" i="20" s="1"/>
  <c r="I17" i="20" s="1"/>
  <c r="J13" i="20" s="1"/>
  <c r="J17" i="20" s="1"/>
  <c r="K13" i="20" s="1"/>
  <c r="K17" i="20" s="1"/>
  <c r="L13" i="20" s="1"/>
  <c r="L17" i="20" s="1"/>
  <c r="M13" i="20" s="1"/>
  <c r="M17" i="20" s="1"/>
  <c r="N13" i="20" s="1"/>
  <c r="N17" i="20" s="1"/>
  <c r="O13" i="20" s="1"/>
  <c r="O17" i="20" s="1"/>
  <c r="P13" i="20" s="1"/>
  <c r="P17" i="20" s="1"/>
  <c r="Q13" i="20" s="1"/>
  <c r="Q17" i="20" s="1"/>
  <c r="R13" i="20" s="1"/>
  <c r="R17" i="20" s="1"/>
  <c r="S13" i="20" s="1"/>
  <c r="S17" i="20" s="1"/>
  <c r="T13" i="20" s="1"/>
  <c r="T17" i="20" s="1"/>
  <c r="U13" i="20" s="1"/>
  <c r="U17" i="20" s="1"/>
  <c r="V13" i="20" s="1"/>
  <c r="V17" i="20" s="1"/>
  <c r="W13" i="20" s="1"/>
  <c r="W17" i="20" s="1"/>
  <c r="X13" i="20" s="1"/>
  <c r="X17" i="20" s="1"/>
  <c r="Y13" i="20" s="1"/>
  <c r="Y17" i="20" s="1"/>
  <c r="Z13" i="20" s="1"/>
  <c r="Z17" i="20" s="1"/>
  <c r="AA13" i="20" s="1"/>
  <c r="AA17" i="20" s="1"/>
  <c r="AB13" i="20" s="1"/>
  <c r="AB17" i="20" s="1"/>
  <c r="F11" i="20"/>
  <c r="Z15" i="19"/>
  <c r="Y15" i="19"/>
  <c r="X15" i="19"/>
  <c r="W15" i="19"/>
  <c r="V15" i="19"/>
  <c r="U15" i="19"/>
  <c r="T15" i="19"/>
  <c r="S15" i="19"/>
  <c r="R15" i="19"/>
  <c r="Z32" i="20" s="1"/>
  <c r="Z38" i="20" s="1"/>
  <c r="Q15" i="19"/>
  <c r="P15" i="19"/>
  <c r="X32" i="20" s="1"/>
  <c r="X38" i="20" s="1"/>
  <c r="O15" i="19"/>
  <c r="W32" i="20" s="1"/>
  <c r="W38" i="20" s="1"/>
  <c r="N15" i="19"/>
  <c r="V32" i="20" s="1"/>
  <c r="V38" i="20" s="1"/>
  <c r="M15" i="19"/>
  <c r="U32" i="20" s="1"/>
  <c r="U38" i="20" s="1"/>
  <c r="L15" i="19"/>
  <c r="T32" i="20" s="1"/>
  <c r="T38" i="20" s="1"/>
  <c r="K15" i="19"/>
  <c r="S32" i="20" s="1"/>
  <c r="S38" i="20" s="1"/>
  <c r="J15" i="19"/>
  <c r="R32" i="20" s="1"/>
  <c r="R38" i="20" s="1"/>
  <c r="I15" i="19"/>
  <c r="Q32" i="20" s="1"/>
  <c r="Q38" i="20" s="1"/>
  <c r="H15" i="19"/>
  <c r="G15" i="19"/>
  <c r="F15" i="19"/>
  <c r="N32" i="20" s="1"/>
  <c r="N38" i="20" s="1"/>
  <c r="E15" i="19"/>
  <c r="D15" i="19"/>
  <c r="G113" i="14" l="1"/>
  <c r="H113" i="14"/>
  <c r="H64" i="14"/>
  <c r="H84" i="14"/>
  <c r="H100" i="14"/>
  <c r="H116" i="14"/>
  <c r="H132" i="14"/>
  <c r="H117" i="14"/>
  <c r="H73" i="14"/>
  <c r="H121" i="14"/>
  <c r="H56" i="14"/>
  <c r="H53" i="14"/>
  <c r="H81" i="14"/>
  <c r="H133" i="14"/>
  <c r="H68" i="14"/>
  <c r="H88" i="14"/>
  <c r="H104" i="14"/>
  <c r="H120" i="14"/>
  <c r="H136" i="14"/>
  <c r="H57" i="14"/>
  <c r="H77" i="14"/>
  <c r="H129" i="14"/>
  <c r="H85" i="14"/>
  <c r="H125" i="14"/>
  <c r="H76" i="14"/>
  <c r="H93" i="14"/>
  <c r="H145" i="14"/>
  <c r="H60" i="14"/>
  <c r="H72" i="14"/>
  <c r="H92" i="14"/>
  <c r="H108" i="14"/>
  <c r="H124" i="14"/>
  <c r="H140" i="14"/>
  <c r="H89" i="14"/>
  <c r="H141" i="14"/>
  <c r="H61" i="14"/>
  <c r="H97" i="14"/>
  <c r="H137" i="14"/>
  <c r="H69" i="14"/>
  <c r="H105" i="14"/>
  <c r="H52" i="14"/>
  <c r="H80" i="14"/>
  <c r="H96" i="14"/>
  <c r="H112" i="14"/>
  <c r="H128" i="14"/>
  <c r="H144" i="14"/>
  <c r="H65" i="14"/>
  <c r="H101" i="14"/>
  <c r="H109" i="14"/>
  <c r="G69" i="14"/>
  <c r="G51" i="14"/>
  <c r="G62" i="14"/>
  <c r="G52" i="14"/>
  <c r="G65" i="14"/>
  <c r="G55" i="14"/>
  <c r="G59" i="14"/>
  <c r="G68" i="14"/>
  <c r="G66" i="14"/>
  <c r="G75" i="14"/>
  <c r="G67" i="14"/>
  <c r="G56" i="14"/>
  <c r="G63" i="14"/>
  <c r="G77" i="14"/>
  <c r="G53" i="14"/>
  <c r="G57" i="14"/>
  <c r="G71" i="14"/>
  <c r="G64" i="14"/>
  <c r="G79" i="14"/>
  <c r="G73" i="14"/>
  <c r="G58" i="14"/>
  <c r="G54" i="14"/>
  <c r="G60" i="14"/>
  <c r="G50" i="14"/>
  <c r="G61" i="14"/>
  <c r="G70" i="14"/>
  <c r="G81" i="14"/>
  <c r="G83" i="14"/>
  <c r="G74" i="14"/>
  <c r="G72" i="14"/>
  <c r="G85" i="14"/>
  <c r="G78" i="14"/>
  <c r="G87" i="14"/>
  <c r="G76" i="14"/>
  <c r="G91" i="14"/>
  <c r="G82" i="14"/>
  <c r="G80" i="14"/>
  <c r="G89" i="14"/>
  <c r="G93" i="14"/>
  <c r="G95" i="14"/>
  <c r="G86" i="14"/>
  <c r="G84" i="14"/>
  <c r="G88" i="14"/>
  <c r="G97" i="14"/>
  <c r="G99" i="14"/>
  <c r="G90" i="14"/>
  <c r="G103" i="14"/>
  <c r="G101" i="14"/>
  <c r="G92" i="14"/>
  <c r="G94" i="14"/>
  <c r="G107" i="14"/>
  <c r="G96" i="14"/>
  <c r="G105" i="14"/>
  <c r="G98" i="14"/>
  <c r="G102" i="14"/>
  <c r="G111" i="14"/>
  <c r="G109" i="14"/>
  <c r="G100" i="14"/>
  <c r="G160" i="14"/>
  <c r="G165" i="14"/>
  <c r="G154" i="14"/>
  <c r="G148" i="14"/>
  <c r="G146" i="14"/>
  <c r="G159" i="14"/>
  <c r="G164" i="14"/>
  <c r="G150" i="14"/>
  <c r="G152" i="14"/>
  <c r="G161" i="14"/>
  <c r="G155" i="14"/>
  <c r="G162" i="14"/>
  <c r="G163" i="14"/>
  <c r="G147" i="14"/>
  <c r="G158" i="14"/>
  <c r="G156" i="14"/>
  <c r="G167" i="14"/>
  <c r="G153" i="14"/>
  <c r="G157" i="14"/>
  <c r="G151" i="14"/>
  <c r="G149" i="14"/>
  <c r="G166" i="14"/>
  <c r="G169" i="14"/>
  <c r="G170" i="14"/>
  <c r="G173" i="14"/>
  <c r="G171" i="14"/>
  <c r="G168" i="14"/>
  <c r="G174" i="14"/>
  <c r="G172" i="14"/>
  <c r="G177" i="14"/>
  <c r="G175" i="14"/>
  <c r="G178" i="14"/>
  <c r="G176" i="14"/>
  <c r="G179" i="14"/>
  <c r="G181" i="14"/>
  <c r="G185" i="14"/>
  <c r="G180" i="14"/>
  <c r="G182" i="14"/>
  <c r="G183" i="14"/>
  <c r="G186" i="14"/>
  <c r="G187" i="14"/>
  <c r="G184" i="14"/>
  <c r="G189" i="14"/>
  <c r="G191" i="14"/>
  <c r="G188" i="14"/>
  <c r="G193" i="14"/>
  <c r="G190" i="14"/>
  <c r="G194" i="14"/>
  <c r="G195" i="14"/>
  <c r="G197" i="14"/>
  <c r="G192" i="14"/>
  <c r="G201" i="14"/>
  <c r="G198" i="14"/>
  <c r="G196" i="14"/>
  <c r="G199" i="14"/>
  <c r="H41" i="14"/>
  <c r="H45" i="14"/>
  <c r="H28" i="14"/>
  <c r="H17" i="14"/>
  <c r="H21" i="14"/>
  <c r="H20" i="14"/>
  <c r="H2" i="14"/>
  <c r="H8" i="14"/>
  <c r="H37" i="14"/>
  <c r="H44" i="14"/>
  <c r="H16" i="14"/>
  <c r="H13" i="14"/>
  <c r="H36" i="14"/>
  <c r="H24" i="14"/>
  <c r="H9" i="14"/>
  <c r="H5" i="14"/>
  <c r="H32" i="14"/>
  <c r="H29" i="14"/>
  <c r="H33" i="14"/>
  <c r="H40" i="14"/>
  <c r="H12" i="14"/>
  <c r="H49" i="14"/>
  <c r="H48" i="14"/>
  <c r="H4" i="14"/>
  <c r="H25" i="14"/>
  <c r="G106" i="14"/>
  <c r="G104" i="14"/>
  <c r="G202" i="14"/>
  <c r="G115" i="14"/>
  <c r="G200" i="14"/>
  <c r="G205" i="14"/>
  <c r="G203" i="14"/>
  <c r="F37" i="20"/>
  <c r="F41" i="20" s="1"/>
  <c r="F56" i="20" s="1"/>
  <c r="F29" i="20"/>
  <c r="G25" i="20" s="1"/>
  <c r="G29" i="20" s="1"/>
  <c r="H25" i="20" s="1"/>
  <c r="H29" i="20" s="1"/>
  <c r="G7" i="20"/>
  <c r="G11" i="20" s="1"/>
  <c r="H7" i="20" s="1"/>
  <c r="H11" i="20" s="1"/>
  <c r="G204" i="14"/>
  <c r="G209" i="14"/>
  <c r="G206" i="14"/>
  <c r="R44" i="19"/>
  <c r="G207" i="14"/>
  <c r="G117" i="14"/>
  <c r="G110" i="14"/>
  <c r="G119" i="14"/>
  <c r="G108" i="14"/>
  <c r="G23" i="20"/>
  <c r="H19" i="20" s="1"/>
  <c r="G53" i="3" s="1"/>
  <c r="H30" i="14"/>
  <c r="H31" i="14"/>
  <c r="H19" i="14"/>
  <c r="H7" i="14"/>
  <c r="H22" i="14"/>
  <c r="H23" i="14"/>
  <c r="H42" i="14"/>
  <c r="H18" i="14"/>
  <c r="H6" i="14"/>
  <c r="H39" i="14"/>
  <c r="H27" i="14"/>
  <c r="H15" i="14"/>
  <c r="H3" i="14"/>
  <c r="H38" i="14"/>
  <c r="H14" i="14"/>
  <c r="H26" i="14"/>
  <c r="H35" i="14"/>
  <c r="H47" i="14"/>
  <c r="H11" i="14"/>
  <c r="H46" i="14"/>
  <c r="H10" i="14"/>
  <c r="H43" i="14"/>
  <c r="H34" i="14"/>
  <c r="H79" i="14"/>
  <c r="H55" i="14"/>
  <c r="H50" i="14"/>
  <c r="H78" i="14"/>
  <c r="H54" i="14"/>
  <c r="H51" i="14"/>
  <c r="H75" i="14"/>
  <c r="H74" i="14"/>
  <c r="H95" i="14"/>
  <c r="H71" i="14"/>
  <c r="H62" i="14"/>
  <c r="H82" i="14"/>
  <c r="H94" i="14"/>
  <c r="H70" i="14"/>
  <c r="H83" i="14"/>
  <c r="H91" i="14"/>
  <c r="H67" i="14"/>
  <c r="H59" i="14"/>
  <c r="H90" i="14"/>
  <c r="H66" i="14"/>
  <c r="H87" i="14"/>
  <c r="H63" i="14"/>
  <c r="H86" i="14"/>
  <c r="H58" i="14"/>
  <c r="H127" i="14"/>
  <c r="H103" i="14"/>
  <c r="H126" i="14"/>
  <c r="H102" i="14"/>
  <c r="H123" i="14"/>
  <c r="H99" i="14"/>
  <c r="H107" i="14"/>
  <c r="H122" i="14"/>
  <c r="H98" i="14"/>
  <c r="H143" i="14"/>
  <c r="H119" i="14"/>
  <c r="H131" i="14"/>
  <c r="H142" i="14"/>
  <c r="H118" i="14"/>
  <c r="H130" i="14"/>
  <c r="H139" i="14"/>
  <c r="H115" i="14"/>
  <c r="H106" i="14"/>
  <c r="H138" i="14"/>
  <c r="H114" i="14"/>
  <c r="H135" i="14"/>
  <c r="H111" i="14"/>
  <c r="H134" i="14"/>
  <c r="H110" i="14"/>
  <c r="G425" i="15"/>
  <c r="G413" i="15"/>
  <c r="G401" i="15"/>
  <c r="G389" i="15"/>
  <c r="G377" i="15"/>
  <c r="G365" i="15"/>
  <c r="G353" i="15"/>
  <c r="G341" i="15"/>
  <c r="G329" i="15"/>
  <c r="G317" i="15"/>
  <c r="G305" i="15"/>
  <c r="G293" i="15"/>
  <c r="G281" i="15"/>
  <c r="G269" i="15"/>
  <c r="G257" i="15"/>
  <c r="G245" i="15"/>
  <c r="G233" i="15"/>
  <c r="G221" i="15"/>
  <c r="G262" i="15"/>
  <c r="G225" i="15"/>
  <c r="G247" i="15"/>
  <c r="G366" i="15"/>
  <c r="G246" i="15"/>
  <c r="G424" i="15"/>
  <c r="G412" i="15"/>
  <c r="G400" i="15"/>
  <c r="G388" i="15"/>
  <c r="G376" i="15"/>
  <c r="G364" i="15"/>
  <c r="G352" i="15"/>
  <c r="G340" i="15"/>
  <c r="G328" i="15"/>
  <c r="G316" i="15"/>
  <c r="G304" i="15"/>
  <c r="G292" i="15"/>
  <c r="G280" i="15"/>
  <c r="G268" i="15"/>
  <c r="G256" i="15"/>
  <c r="G244" i="15"/>
  <c r="G232" i="15"/>
  <c r="G220" i="15"/>
  <c r="G423" i="15"/>
  <c r="G411" i="15"/>
  <c r="G399" i="15"/>
  <c r="G387" i="15"/>
  <c r="G375" i="15"/>
  <c r="G363" i="15"/>
  <c r="G351" i="15"/>
  <c r="G339" i="15"/>
  <c r="G327" i="15"/>
  <c r="G315" i="15"/>
  <c r="G303" i="15"/>
  <c r="G291" i="15"/>
  <c r="G279" i="15"/>
  <c r="G267" i="15"/>
  <c r="G255" i="15"/>
  <c r="G243" i="15"/>
  <c r="G231" i="15"/>
  <c r="G219" i="15"/>
  <c r="G238" i="15"/>
  <c r="G249" i="15"/>
  <c r="G224" i="15"/>
  <c r="G378" i="15"/>
  <c r="G258" i="15"/>
  <c r="G422" i="15"/>
  <c r="G410" i="15"/>
  <c r="G398" i="15"/>
  <c r="G386" i="15"/>
  <c r="G374" i="15"/>
  <c r="G362" i="15"/>
  <c r="G350" i="15"/>
  <c r="G338" i="15"/>
  <c r="G326" i="15"/>
  <c r="G314" i="15"/>
  <c r="G302" i="15"/>
  <c r="G290" i="15"/>
  <c r="G278" i="15"/>
  <c r="G266" i="15"/>
  <c r="G254" i="15"/>
  <c r="G242" i="15"/>
  <c r="G230" i="15"/>
  <c r="G218" i="15"/>
  <c r="G250" i="15"/>
  <c r="G261" i="15"/>
  <c r="G236" i="15"/>
  <c r="G390" i="15"/>
  <c r="G282" i="15"/>
  <c r="G433" i="15"/>
  <c r="G421" i="15"/>
  <c r="G409" i="15"/>
  <c r="G397" i="15"/>
  <c r="G385" i="15"/>
  <c r="G373" i="15"/>
  <c r="G361" i="15"/>
  <c r="G349" i="15"/>
  <c r="G337" i="15"/>
  <c r="G325" i="15"/>
  <c r="G313" i="15"/>
  <c r="G301" i="15"/>
  <c r="G289" i="15"/>
  <c r="G277" i="15"/>
  <c r="G265" i="15"/>
  <c r="G253" i="15"/>
  <c r="G241" i="15"/>
  <c r="G229" i="15"/>
  <c r="G286" i="15"/>
  <c r="G297" i="15"/>
  <c r="G260" i="15"/>
  <c r="G426" i="15"/>
  <c r="G330" i="15"/>
  <c r="G432" i="15"/>
  <c r="G420" i="15"/>
  <c r="G408" i="15"/>
  <c r="G396" i="15"/>
  <c r="G384" i="15"/>
  <c r="G372" i="15"/>
  <c r="G360" i="15"/>
  <c r="G348" i="15"/>
  <c r="G336" i="15"/>
  <c r="G324" i="15"/>
  <c r="G312" i="15"/>
  <c r="G300" i="15"/>
  <c r="G288" i="15"/>
  <c r="G276" i="15"/>
  <c r="G264" i="15"/>
  <c r="G252" i="15"/>
  <c r="G240" i="15"/>
  <c r="G228" i="15"/>
  <c r="G310" i="15"/>
  <c r="G226" i="15"/>
  <c r="G272" i="15"/>
  <c r="G223" i="15"/>
  <c r="G414" i="15"/>
  <c r="G270" i="15"/>
  <c r="G431" i="15"/>
  <c r="G419" i="15"/>
  <c r="G407" i="15"/>
  <c r="G395" i="15"/>
  <c r="G383" i="15"/>
  <c r="G371" i="15"/>
  <c r="G359" i="15"/>
  <c r="G347" i="15"/>
  <c r="G335" i="15"/>
  <c r="G323" i="15"/>
  <c r="G311" i="15"/>
  <c r="G299" i="15"/>
  <c r="G287" i="15"/>
  <c r="G275" i="15"/>
  <c r="G263" i="15"/>
  <c r="G251" i="15"/>
  <c r="G239" i="15"/>
  <c r="G227" i="15"/>
  <c r="G298" i="15"/>
  <c r="G285" i="15"/>
  <c r="G248" i="15"/>
  <c r="G402" i="15"/>
  <c r="G318" i="15"/>
  <c r="G222" i="15"/>
  <c r="G430" i="15"/>
  <c r="G418" i="15"/>
  <c r="G406" i="15"/>
  <c r="G394" i="15"/>
  <c r="G382" i="15"/>
  <c r="G370" i="15"/>
  <c r="G358" i="15"/>
  <c r="G346" i="15"/>
  <c r="G334" i="15"/>
  <c r="G322" i="15"/>
  <c r="G274" i="15"/>
  <c r="G237" i="15"/>
  <c r="G259" i="15"/>
  <c r="G294" i="15"/>
  <c r="G429" i="15"/>
  <c r="G417" i="15"/>
  <c r="G405" i="15"/>
  <c r="G393" i="15"/>
  <c r="G381" i="15"/>
  <c r="G369" i="15"/>
  <c r="G357" i="15"/>
  <c r="G345" i="15"/>
  <c r="G333" i="15"/>
  <c r="G321" i="15"/>
  <c r="G309" i="15"/>
  <c r="G273" i="15"/>
  <c r="G271" i="15"/>
  <c r="G354" i="15"/>
  <c r="G234" i="15"/>
  <c r="G428" i="15"/>
  <c r="G416" i="15"/>
  <c r="G404" i="15"/>
  <c r="G392" i="15"/>
  <c r="G380" i="15"/>
  <c r="G368" i="15"/>
  <c r="G356" i="15"/>
  <c r="G344" i="15"/>
  <c r="G332" i="15"/>
  <c r="G320" i="15"/>
  <c r="G308" i="15"/>
  <c r="G296" i="15"/>
  <c r="G284" i="15"/>
  <c r="G235" i="15"/>
  <c r="G306" i="15"/>
  <c r="G427" i="15"/>
  <c r="G415" i="15"/>
  <c r="G403" i="15"/>
  <c r="G391" i="15"/>
  <c r="G379" i="15"/>
  <c r="G367" i="15"/>
  <c r="G355" i="15"/>
  <c r="G343" i="15"/>
  <c r="G331" i="15"/>
  <c r="G319" i="15"/>
  <c r="G307" i="15"/>
  <c r="G295" i="15"/>
  <c r="G283" i="15"/>
  <c r="G342" i="15"/>
  <c r="G101" i="15"/>
  <c r="G89" i="15"/>
  <c r="G77" i="15"/>
  <c r="G65" i="15"/>
  <c r="G53" i="15"/>
  <c r="G41" i="15"/>
  <c r="G29" i="15"/>
  <c r="G17" i="15"/>
  <c r="G5" i="15"/>
  <c r="G40" i="15"/>
  <c r="G16" i="15"/>
  <c r="G67" i="15"/>
  <c r="G100" i="15"/>
  <c r="G88" i="15"/>
  <c r="G76" i="15"/>
  <c r="G64" i="15"/>
  <c r="G52" i="15"/>
  <c r="G28" i="15"/>
  <c r="G4" i="15"/>
  <c r="G19" i="15"/>
  <c r="G102" i="15"/>
  <c r="G99" i="15"/>
  <c r="G87" i="15"/>
  <c r="G75" i="15"/>
  <c r="G63" i="15"/>
  <c r="G51" i="15"/>
  <c r="G39" i="15"/>
  <c r="G27" i="15"/>
  <c r="G15" i="15"/>
  <c r="G3" i="15"/>
  <c r="G8" i="15"/>
  <c r="G18" i="15"/>
  <c r="G98" i="15"/>
  <c r="G86" i="15"/>
  <c r="G74" i="15"/>
  <c r="G62" i="15"/>
  <c r="G50" i="15"/>
  <c r="G38" i="15"/>
  <c r="G26" i="15"/>
  <c r="G14" i="15"/>
  <c r="G2" i="15"/>
  <c r="G7" i="15"/>
  <c r="G30" i="15"/>
  <c r="G109" i="15"/>
  <c r="G97" i="15"/>
  <c r="G85" i="15"/>
  <c r="G73" i="15"/>
  <c r="G61" i="15"/>
  <c r="G49" i="15"/>
  <c r="G37" i="15"/>
  <c r="G25" i="15"/>
  <c r="G13" i="15"/>
  <c r="G56" i="15"/>
  <c r="G91" i="15"/>
  <c r="G54" i="15"/>
  <c r="G108" i="15"/>
  <c r="G96" i="15"/>
  <c r="G84" i="15"/>
  <c r="G72" i="15"/>
  <c r="G60" i="15"/>
  <c r="G48" i="15"/>
  <c r="G36" i="15"/>
  <c r="G24" i="15"/>
  <c r="G12" i="15"/>
  <c r="G68" i="15"/>
  <c r="G79" i="15"/>
  <c r="G78" i="15"/>
  <c r="G107" i="15"/>
  <c r="G95" i="15"/>
  <c r="G83" i="15"/>
  <c r="G71" i="15"/>
  <c r="G59" i="15"/>
  <c r="G47" i="15"/>
  <c r="G35" i="15"/>
  <c r="G23" i="15"/>
  <c r="G11" i="15"/>
  <c r="G80" i="15"/>
  <c r="G55" i="15"/>
  <c r="G42" i="15"/>
  <c r="G106" i="15"/>
  <c r="G94" i="15"/>
  <c r="G82" i="15"/>
  <c r="G70" i="15"/>
  <c r="G58" i="15"/>
  <c r="G46" i="15"/>
  <c r="G34" i="15"/>
  <c r="G22" i="15"/>
  <c r="G10" i="15"/>
  <c r="G44" i="15"/>
  <c r="G103" i="15"/>
  <c r="G6" i="15"/>
  <c r="G105" i="15"/>
  <c r="G93" i="15"/>
  <c r="G81" i="15"/>
  <c r="G69" i="15"/>
  <c r="G57" i="15"/>
  <c r="G45" i="15"/>
  <c r="G33" i="15"/>
  <c r="G21" i="15"/>
  <c r="G9" i="15"/>
  <c r="G32" i="15"/>
  <c r="G31" i="15"/>
  <c r="G66" i="15"/>
  <c r="G104" i="15"/>
  <c r="G92" i="15"/>
  <c r="G20" i="15"/>
  <c r="G43" i="15"/>
  <c r="G90" i="15"/>
  <c r="G209" i="15"/>
  <c r="G197" i="15"/>
  <c r="G185" i="15"/>
  <c r="G173" i="15"/>
  <c r="G161" i="15"/>
  <c r="G149" i="15"/>
  <c r="G137" i="15"/>
  <c r="G125" i="15"/>
  <c r="G113" i="15"/>
  <c r="G208" i="15"/>
  <c r="G196" i="15"/>
  <c r="G184" i="15"/>
  <c r="G172" i="15"/>
  <c r="G160" i="15"/>
  <c r="G148" i="15"/>
  <c r="G136" i="15"/>
  <c r="G124" i="15"/>
  <c r="G112" i="15"/>
  <c r="G207" i="15"/>
  <c r="G195" i="15"/>
  <c r="G183" i="15"/>
  <c r="G171" i="15"/>
  <c r="G159" i="15"/>
  <c r="G147" i="15"/>
  <c r="G135" i="15"/>
  <c r="G123" i="15"/>
  <c r="G111" i="15"/>
  <c r="G206" i="15"/>
  <c r="G194" i="15"/>
  <c r="G182" i="15"/>
  <c r="G170" i="15"/>
  <c r="G158" i="15"/>
  <c r="G146" i="15"/>
  <c r="G134" i="15"/>
  <c r="G122" i="15"/>
  <c r="G110" i="15"/>
  <c r="G217" i="15"/>
  <c r="G205" i="15"/>
  <c r="G193" i="15"/>
  <c r="G181" i="15"/>
  <c r="G169" i="15"/>
  <c r="G157" i="15"/>
  <c r="G145" i="15"/>
  <c r="G133" i="15"/>
  <c r="G121" i="15"/>
  <c r="G216" i="15"/>
  <c r="G204" i="15"/>
  <c r="G192" i="15"/>
  <c r="G180" i="15"/>
  <c r="G168" i="15"/>
  <c r="G156" i="15"/>
  <c r="G144" i="15"/>
  <c r="G132" i="15"/>
  <c r="G120" i="15"/>
  <c r="G215" i="15"/>
  <c r="G203" i="15"/>
  <c r="G191" i="15"/>
  <c r="G179" i="15"/>
  <c r="G167" i="15"/>
  <c r="G155" i="15"/>
  <c r="G143" i="15"/>
  <c r="G131" i="15"/>
  <c r="G119" i="15"/>
  <c r="G116" i="15"/>
  <c r="G214" i="15"/>
  <c r="G202" i="15"/>
  <c r="G190" i="15"/>
  <c r="G178" i="15"/>
  <c r="G166" i="15"/>
  <c r="G154" i="15"/>
  <c r="G142" i="15"/>
  <c r="G130" i="15"/>
  <c r="G118" i="15"/>
  <c r="G213" i="15"/>
  <c r="G201" i="15"/>
  <c r="G189" i="15"/>
  <c r="G177" i="15"/>
  <c r="G165" i="15"/>
  <c r="G153" i="15"/>
  <c r="G141" i="15"/>
  <c r="G129" i="15"/>
  <c r="G117" i="15"/>
  <c r="G212" i="15"/>
  <c r="G200" i="15"/>
  <c r="G188" i="15"/>
  <c r="G176" i="15"/>
  <c r="G164" i="15"/>
  <c r="G152" i="15"/>
  <c r="G140" i="15"/>
  <c r="G128" i="15"/>
  <c r="G211" i="15"/>
  <c r="G199" i="15"/>
  <c r="G187" i="15"/>
  <c r="G175" i="15"/>
  <c r="G163" i="15"/>
  <c r="G151" i="15"/>
  <c r="G139" i="15"/>
  <c r="G127" i="15"/>
  <c r="G115" i="15"/>
  <c r="G210" i="15"/>
  <c r="G198" i="15"/>
  <c r="G186" i="15"/>
  <c r="G174" i="15"/>
  <c r="G162" i="15"/>
  <c r="G150" i="15"/>
  <c r="G138" i="15"/>
  <c r="G126" i="15"/>
  <c r="G114" i="15"/>
  <c r="H107" i="3"/>
  <c r="I19" i="3"/>
  <c r="I23" i="3"/>
  <c r="J39" i="3"/>
  <c r="J43" i="3"/>
  <c r="J47" i="3"/>
  <c r="J63" i="3"/>
  <c r="J67" i="3"/>
  <c r="J71" i="3"/>
  <c r="J87" i="3"/>
  <c r="J91" i="3"/>
  <c r="J95" i="3"/>
  <c r="H111" i="3"/>
  <c r="H115" i="3"/>
  <c r="H119" i="3"/>
  <c r="J3" i="3"/>
  <c r="I7" i="3"/>
  <c r="I11" i="3"/>
  <c r="I27" i="3"/>
  <c r="I31" i="3"/>
  <c r="I35" i="3"/>
  <c r="J51" i="3"/>
  <c r="J55" i="3"/>
  <c r="J59" i="3"/>
  <c r="J75" i="3"/>
  <c r="J79" i="3"/>
  <c r="J83" i="3"/>
  <c r="J99" i="3"/>
  <c r="J103" i="3"/>
  <c r="I16" i="3"/>
  <c r="I20" i="3"/>
  <c r="I24" i="3"/>
  <c r="J40" i="3"/>
  <c r="J44" i="3"/>
  <c r="J48" i="3"/>
  <c r="J64" i="3"/>
  <c r="J68" i="3"/>
  <c r="J72" i="3"/>
  <c r="J88" i="3"/>
  <c r="J92" i="3"/>
  <c r="J96" i="3"/>
  <c r="H112" i="3"/>
  <c r="H116" i="3"/>
  <c r="H120" i="3"/>
  <c r="J4" i="3"/>
  <c r="I8" i="3"/>
  <c r="I12" i="3"/>
  <c r="I28" i="3"/>
  <c r="I32" i="3"/>
  <c r="J36" i="3"/>
  <c r="J52" i="3"/>
  <c r="J56" i="3"/>
  <c r="J60" i="3"/>
  <c r="J76" i="3"/>
  <c r="J80" i="3"/>
  <c r="J84" i="3"/>
  <c r="J100" i="3"/>
  <c r="J104" i="3"/>
  <c r="H108" i="3"/>
  <c r="I15" i="3"/>
  <c r="I25" i="3"/>
  <c r="J45" i="3"/>
  <c r="J65" i="3"/>
  <c r="J73" i="3"/>
  <c r="J89" i="3"/>
  <c r="J97" i="3"/>
  <c r="H113" i="3"/>
  <c r="H117" i="3"/>
  <c r="H121" i="3"/>
  <c r="I5" i="3"/>
  <c r="I9" i="3"/>
  <c r="I13" i="3"/>
  <c r="I29" i="3"/>
  <c r="I33" i="3"/>
  <c r="J37" i="3"/>
  <c r="J53" i="3"/>
  <c r="J57" i="3"/>
  <c r="J61" i="3"/>
  <c r="J77" i="3"/>
  <c r="J81" i="3"/>
  <c r="J85" i="3"/>
  <c r="J101" i="3"/>
  <c r="I105" i="3"/>
  <c r="J109" i="3"/>
  <c r="H17" i="3"/>
  <c r="H21" i="3"/>
  <c r="I41" i="3"/>
  <c r="I49" i="3"/>
  <c r="I69" i="3"/>
  <c r="H93" i="3"/>
  <c r="H14" i="3"/>
  <c r="H18" i="3"/>
  <c r="H22" i="3"/>
  <c r="G38" i="3"/>
  <c r="G42" i="3"/>
  <c r="J107" i="3"/>
  <c r="H19" i="3"/>
  <c r="H23" i="3"/>
  <c r="H39" i="3"/>
  <c r="H43" i="3"/>
  <c r="H47" i="3"/>
  <c r="H63" i="3"/>
  <c r="H67" i="3"/>
  <c r="H71" i="3"/>
  <c r="H87" i="3"/>
  <c r="H91" i="3"/>
  <c r="H95" i="3"/>
  <c r="J111" i="3"/>
  <c r="J115" i="3"/>
  <c r="J119" i="3"/>
  <c r="H3" i="3"/>
  <c r="H7" i="3"/>
  <c r="H11" i="3"/>
  <c r="H27" i="3"/>
  <c r="H31" i="3"/>
  <c r="H35" i="3"/>
  <c r="H51" i="3"/>
  <c r="H55" i="3"/>
  <c r="H59" i="3"/>
  <c r="H75" i="3"/>
  <c r="H79" i="3"/>
  <c r="H83" i="3"/>
  <c r="H99" i="3"/>
  <c r="H103" i="3"/>
  <c r="H16" i="3"/>
  <c r="H20" i="3"/>
  <c r="H24" i="3"/>
  <c r="I40" i="3"/>
  <c r="I44" i="3"/>
  <c r="I48" i="3"/>
  <c r="I64" i="3"/>
  <c r="I68" i="3"/>
  <c r="I72" i="3"/>
  <c r="H88" i="3"/>
  <c r="H92" i="3"/>
  <c r="H96" i="3"/>
  <c r="J112" i="3"/>
  <c r="J116" i="3"/>
  <c r="J120" i="3"/>
  <c r="I4" i="3"/>
  <c r="H8" i="3"/>
  <c r="H12" i="3"/>
  <c r="H28" i="3"/>
  <c r="H32" i="3"/>
  <c r="I36" i="3"/>
  <c r="I52" i="3"/>
  <c r="I56" i="3"/>
  <c r="I60" i="3"/>
  <c r="I76" i="3"/>
  <c r="I80" i="3"/>
  <c r="I84" i="3"/>
  <c r="H100" i="3"/>
  <c r="H104" i="3"/>
  <c r="J108" i="3"/>
  <c r="H15" i="3"/>
  <c r="H25" i="3"/>
  <c r="I45" i="3"/>
  <c r="I65" i="3"/>
  <c r="I73" i="3"/>
  <c r="H89" i="3"/>
  <c r="H97" i="3"/>
  <c r="J113" i="3"/>
  <c r="J117" i="3"/>
  <c r="H5" i="3"/>
  <c r="H9" i="3"/>
  <c r="H13" i="3"/>
  <c r="H29" i="3"/>
  <c r="H33" i="3"/>
  <c r="I37" i="3"/>
  <c r="I53" i="3"/>
  <c r="I57" i="3"/>
  <c r="I61" i="3"/>
  <c r="I77" i="3"/>
  <c r="I81" i="3"/>
  <c r="I85" i="3"/>
  <c r="H101" i="3"/>
  <c r="H105" i="3"/>
  <c r="I109" i="3"/>
  <c r="H41" i="3"/>
  <c r="H49" i="3"/>
  <c r="H69" i="3"/>
  <c r="I38" i="3"/>
  <c r="I42" i="3"/>
  <c r="I46" i="3"/>
  <c r="I107" i="3"/>
  <c r="J19" i="3"/>
  <c r="J23" i="3"/>
  <c r="G39" i="3"/>
  <c r="G43" i="3"/>
  <c r="G47" i="3"/>
  <c r="I111" i="3"/>
  <c r="I115" i="3"/>
  <c r="I119" i="3"/>
  <c r="G3" i="3"/>
  <c r="J7" i="3"/>
  <c r="J11" i="3"/>
  <c r="J27" i="3"/>
  <c r="J31" i="3"/>
  <c r="G35" i="3"/>
  <c r="G51" i="3"/>
  <c r="G75" i="3"/>
  <c r="G99" i="3"/>
  <c r="G103" i="3"/>
  <c r="H40" i="3"/>
  <c r="H44" i="3"/>
  <c r="H48" i="3"/>
  <c r="H64" i="3"/>
  <c r="H68" i="3"/>
  <c r="H72" i="3"/>
  <c r="I88" i="3"/>
  <c r="I92" i="3"/>
  <c r="I96" i="3"/>
  <c r="I116" i="3"/>
  <c r="I120" i="3"/>
  <c r="H4" i="3"/>
  <c r="G28" i="3"/>
  <c r="G32" i="3"/>
  <c r="H36" i="3"/>
  <c r="H52" i="3"/>
  <c r="H56" i="3"/>
  <c r="H60" i="3"/>
  <c r="H76" i="3"/>
  <c r="H80" i="3"/>
  <c r="H84" i="3"/>
  <c r="I100" i="3"/>
  <c r="I104" i="3"/>
  <c r="I108" i="3"/>
  <c r="J15" i="3"/>
  <c r="H45" i="3"/>
  <c r="H65" i="3"/>
  <c r="H73" i="3"/>
  <c r="I113" i="3"/>
  <c r="I117" i="3"/>
  <c r="J121" i="3"/>
  <c r="G5" i="3"/>
  <c r="G29" i="3"/>
  <c r="G33" i="3"/>
  <c r="H37" i="3"/>
  <c r="H53" i="3"/>
  <c r="H57" i="3"/>
  <c r="G77" i="3"/>
  <c r="H81" i="3"/>
  <c r="H85" i="3"/>
  <c r="G101" i="3"/>
  <c r="J105" i="3"/>
  <c r="J17" i="3"/>
  <c r="I39" i="3"/>
  <c r="I43" i="3"/>
  <c r="I47" i="3"/>
  <c r="I63" i="3"/>
  <c r="I67" i="3"/>
  <c r="I71" i="3"/>
  <c r="I87" i="3"/>
  <c r="I91" i="3"/>
  <c r="I95" i="3"/>
  <c r="I3" i="3"/>
  <c r="G27" i="3"/>
  <c r="G31" i="3"/>
  <c r="J35" i="3"/>
  <c r="I51" i="3"/>
  <c r="I55" i="3"/>
  <c r="I59" i="3"/>
  <c r="I75" i="3"/>
  <c r="I79" i="3"/>
  <c r="I83" i="3"/>
  <c r="I99" i="3"/>
  <c r="I103" i="3"/>
  <c r="J16" i="3"/>
  <c r="J20" i="3"/>
  <c r="J24" i="3"/>
  <c r="G40" i="3"/>
  <c r="G44" i="3"/>
  <c r="G48" i="3"/>
  <c r="I112" i="3"/>
  <c r="G4" i="3"/>
  <c r="J8" i="3"/>
  <c r="J12" i="3"/>
  <c r="J28" i="3"/>
  <c r="J32" i="3"/>
  <c r="G36" i="3"/>
  <c r="G52" i="3"/>
  <c r="G76" i="3"/>
  <c r="G100" i="3"/>
  <c r="G104" i="3"/>
  <c r="J25" i="3"/>
  <c r="G45" i="3"/>
  <c r="I89" i="3"/>
  <c r="I97" i="3"/>
  <c r="I121" i="3"/>
  <c r="J5" i="3"/>
  <c r="J9" i="3"/>
  <c r="J13" i="3"/>
  <c r="J29" i="3"/>
  <c r="J33" i="3"/>
  <c r="G37" i="3"/>
  <c r="H61" i="3"/>
  <c r="H77" i="3"/>
  <c r="I101" i="3"/>
  <c r="H109" i="3"/>
  <c r="I17" i="3"/>
  <c r="I21" i="3"/>
  <c r="J21" i="3"/>
  <c r="G49" i="3"/>
  <c r="I93" i="3"/>
  <c r="J18" i="3"/>
  <c r="H38" i="3"/>
  <c r="G46" i="3"/>
  <c r="I62" i="3"/>
  <c r="H66" i="3"/>
  <c r="I70" i="3"/>
  <c r="I86" i="3"/>
  <c r="I90" i="3"/>
  <c r="I94" i="3"/>
  <c r="I110" i="3"/>
  <c r="I114" i="3"/>
  <c r="I118" i="3"/>
  <c r="H6" i="3"/>
  <c r="H10" i="3"/>
  <c r="H26" i="3"/>
  <c r="H30" i="3"/>
  <c r="H34" i="3"/>
  <c r="G50" i="3"/>
  <c r="G74" i="3"/>
  <c r="H98" i="3"/>
  <c r="H102" i="3"/>
  <c r="J106" i="3"/>
  <c r="J41" i="3"/>
  <c r="J69" i="3"/>
  <c r="I14" i="3"/>
  <c r="I22" i="3"/>
  <c r="J42" i="3"/>
  <c r="H46" i="3"/>
  <c r="H62" i="3"/>
  <c r="I66" i="3"/>
  <c r="H70" i="3"/>
  <c r="H86" i="3"/>
  <c r="G26" i="3"/>
  <c r="G30" i="3"/>
  <c r="G34" i="3"/>
  <c r="I50" i="3"/>
  <c r="I54" i="3"/>
  <c r="I58" i="3"/>
  <c r="I74" i="3"/>
  <c r="I78" i="3"/>
  <c r="H82" i="3"/>
  <c r="I98" i="3"/>
  <c r="I102" i="3"/>
  <c r="I106" i="3"/>
  <c r="G102" i="3"/>
  <c r="G41" i="3"/>
  <c r="J14" i="3"/>
  <c r="J22" i="3"/>
  <c r="H42" i="3"/>
  <c r="J62" i="3"/>
  <c r="J66" i="3"/>
  <c r="J70" i="3"/>
  <c r="J86" i="3"/>
  <c r="J90" i="3"/>
  <c r="J94" i="3"/>
  <c r="H110" i="3"/>
  <c r="H114" i="3"/>
  <c r="H118" i="3"/>
  <c r="J2" i="3"/>
  <c r="J6" i="3"/>
  <c r="J10" i="3"/>
  <c r="J26" i="3"/>
  <c r="J30" i="3"/>
  <c r="J34" i="3"/>
  <c r="H50" i="3"/>
  <c r="H54" i="3"/>
  <c r="H58" i="3"/>
  <c r="H74" i="3"/>
  <c r="H78" i="3"/>
  <c r="I82" i="3"/>
  <c r="G98" i="3"/>
  <c r="J49" i="3"/>
  <c r="J93" i="3"/>
  <c r="I18" i="3"/>
  <c r="J38" i="3"/>
  <c r="J46" i="3"/>
  <c r="H90" i="3"/>
  <c r="H94" i="3"/>
  <c r="J110" i="3"/>
  <c r="J114" i="3"/>
  <c r="J118" i="3"/>
  <c r="I6" i="3"/>
  <c r="I10" i="3"/>
  <c r="I26" i="3"/>
  <c r="I30" i="3"/>
  <c r="I34" i="3"/>
  <c r="J50" i="3"/>
  <c r="J54" i="3"/>
  <c r="J58" i="3"/>
  <c r="J74" i="3"/>
  <c r="J78" i="3"/>
  <c r="J82" i="3"/>
  <c r="J98" i="3"/>
  <c r="J102" i="3"/>
  <c r="H106" i="3"/>
  <c r="G105" i="3"/>
  <c r="L35" i="20"/>
  <c r="I2" i="3"/>
  <c r="H2" i="3"/>
  <c r="G2" i="3"/>
  <c r="O22" i="21"/>
  <c r="AB12" i="21"/>
  <c r="G37" i="20" l="1"/>
  <c r="G41" i="20" s="1"/>
  <c r="G56" i="20" s="1"/>
  <c r="I25" i="20"/>
  <c r="G78" i="3" s="1"/>
  <c r="I11" i="20"/>
  <c r="J7" i="20" s="1"/>
  <c r="G6" i="3"/>
  <c r="G211" i="14"/>
  <c r="G213" i="14"/>
  <c r="G208" i="14"/>
  <c r="G210" i="14"/>
  <c r="S44" i="19"/>
  <c r="G114" i="14"/>
  <c r="G123" i="14"/>
  <c r="G121" i="14"/>
  <c r="G112" i="14"/>
  <c r="R23" i="19"/>
  <c r="M31" i="20"/>
  <c r="M35" i="20" s="1"/>
  <c r="N31" i="20" s="1"/>
  <c r="H37" i="20"/>
  <c r="H41" i="20" s="1"/>
  <c r="H56" i="20" s="1"/>
  <c r="H23" i="20"/>
  <c r="I19" i="20" s="1"/>
  <c r="G106" i="3"/>
  <c r="I29" i="20" l="1"/>
  <c r="J25" i="20" s="1"/>
  <c r="J11" i="20"/>
  <c r="K7" i="20" s="1"/>
  <c r="G7" i="3"/>
  <c r="G214" i="14"/>
  <c r="G217" i="14"/>
  <c r="G215" i="14"/>
  <c r="G212" i="14"/>
  <c r="G116" i="14"/>
  <c r="G127" i="14"/>
  <c r="G125" i="14"/>
  <c r="S23" i="19"/>
  <c r="G118" i="14"/>
  <c r="T23" i="19"/>
  <c r="N35" i="20"/>
  <c r="O31" i="20" s="1"/>
  <c r="G107" i="3"/>
  <c r="I37" i="20"/>
  <c r="I41" i="20" s="1"/>
  <c r="I56" i="20" s="1"/>
  <c r="I23" i="20"/>
  <c r="J19" i="20" s="1"/>
  <c r="G54" i="3"/>
  <c r="J29" i="20" l="1"/>
  <c r="K25" i="20" s="1"/>
  <c r="G79" i="3"/>
  <c r="K11" i="20"/>
  <c r="L7" i="20" s="1"/>
  <c r="G8" i="3"/>
  <c r="G216" i="14"/>
  <c r="T44" i="19"/>
  <c r="G219" i="14"/>
  <c r="G221" i="14"/>
  <c r="G218" i="14"/>
  <c r="U44" i="19"/>
  <c r="G129" i="14"/>
  <c r="G122" i="14"/>
  <c r="G131" i="14"/>
  <c r="G120" i="14"/>
  <c r="O35" i="20"/>
  <c r="P31" i="20" s="1"/>
  <c r="G108" i="3"/>
  <c r="J37" i="20"/>
  <c r="J41" i="20" s="1"/>
  <c r="J56" i="20" s="1"/>
  <c r="J23" i="20"/>
  <c r="K19" i="20" s="1"/>
  <c r="G55" i="3"/>
  <c r="K29" i="20" l="1"/>
  <c r="L25" i="20" s="1"/>
  <c r="G80" i="3"/>
  <c r="L11" i="20"/>
  <c r="M7" i="20" s="1"/>
  <c r="G9" i="3"/>
  <c r="G222" i="14"/>
  <c r="V44" i="19"/>
  <c r="G223" i="14"/>
  <c r="G225" i="14"/>
  <c r="G220" i="14"/>
  <c r="G135" i="14"/>
  <c r="G133" i="14"/>
  <c r="G126" i="14"/>
  <c r="V23" i="19"/>
  <c r="G124" i="14"/>
  <c r="U23" i="19"/>
  <c r="P35" i="20"/>
  <c r="Q31" i="20" s="1"/>
  <c r="G109" i="3"/>
  <c r="K37" i="20"/>
  <c r="K41" i="20" s="1"/>
  <c r="K56" i="20" s="1"/>
  <c r="K23" i="20"/>
  <c r="L19" i="20" s="1"/>
  <c r="G56" i="3"/>
  <c r="L29" i="20" l="1"/>
  <c r="M25" i="20" s="1"/>
  <c r="G81" i="3"/>
  <c r="M11" i="20"/>
  <c r="N7" i="20" s="1"/>
  <c r="G10" i="3"/>
  <c r="G227" i="14"/>
  <c r="G229" i="14"/>
  <c r="G224" i="14"/>
  <c r="G226" i="14"/>
  <c r="W44" i="19"/>
  <c r="G137" i="14"/>
  <c r="G143" i="14"/>
  <c r="G139" i="14"/>
  <c r="G128" i="14"/>
  <c r="G130" i="14"/>
  <c r="W23" i="19"/>
  <c r="Q35" i="20"/>
  <c r="R31" i="20" s="1"/>
  <c r="G110" i="3"/>
  <c r="L23" i="20"/>
  <c r="M19" i="20" s="1"/>
  <c r="G57" i="3"/>
  <c r="L37" i="20"/>
  <c r="L41" i="20" s="1"/>
  <c r="L56" i="20" s="1"/>
  <c r="M29" i="20" l="1"/>
  <c r="N25" i="20" s="1"/>
  <c r="G82" i="3"/>
  <c r="N11" i="20"/>
  <c r="O7" i="20" s="1"/>
  <c r="G11" i="3"/>
  <c r="G230" i="14"/>
  <c r="G228" i="14"/>
  <c r="G231" i="14"/>
  <c r="G233" i="14"/>
  <c r="G145" i="14"/>
  <c r="G141" i="14"/>
  <c r="G134" i="14"/>
  <c r="G132" i="14"/>
  <c r="R35" i="20"/>
  <c r="S31" i="20" s="1"/>
  <c r="G111" i="3"/>
  <c r="M23" i="20"/>
  <c r="N19" i="20" s="1"/>
  <c r="G58" i="3"/>
  <c r="M37" i="20"/>
  <c r="M41" i="20" s="1"/>
  <c r="M56" i="20" s="1"/>
  <c r="N29" i="20" l="1"/>
  <c r="O25" i="20" s="1"/>
  <c r="G83" i="3"/>
  <c r="O11" i="20"/>
  <c r="P7" i="20" s="1"/>
  <c r="G12" i="3"/>
  <c r="G239" i="14"/>
  <c r="G235" i="14"/>
  <c r="G241" i="14"/>
  <c r="G237" i="14"/>
  <c r="G234" i="14"/>
  <c r="Y44" i="19"/>
  <c r="G232" i="14"/>
  <c r="X44" i="19"/>
  <c r="G138" i="14"/>
  <c r="G136" i="14"/>
  <c r="Y23" i="19"/>
  <c r="X23" i="19"/>
  <c r="S35" i="20"/>
  <c r="T31" i="20" s="1"/>
  <c r="G112" i="3"/>
  <c r="N37" i="20"/>
  <c r="N41" i="20" s="1"/>
  <c r="N56" i="20" s="1"/>
  <c r="N23" i="20"/>
  <c r="O19" i="20" s="1"/>
  <c r="G59" i="3"/>
  <c r="O29" i="20" l="1"/>
  <c r="P25" i="20" s="1"/>
  <c r="G84" i="3"/>
  <c r="P11" i="20"/>
  <c r="Q7" i="20" s="1"/>
  <c r="G13" i="3"/>
  <c r="G238" i="14"/>
  <c r="Z44" i="19"/>
  <c r="G236" i="14"/>
  <c r="G240" i="14"/>
  <c r="G140" i="14"/>
  <c r="G144" i="14"/>
  <c r="G142" i="14"/>
  <c r="T35" i="20"/>
  <c r="U31" i="20" s="1"/>
  <c r="G113" i="3"/>
  <c r="O37" i="20"/>
  <c r="O41" i="20" s="1"/>
  <c r="O56" i="20" s="1"/>
  <c r="O23" i="20"/>
  <c r="P19" i="20" s="1"/>
  <c r="G60" i="3"/>
  <c r="P29" i="20" l="1"/>
  <c r="Q25" i="20" s="1"/>
  <c r="G85" i="3"/>
  <c r="Q11" i="20"/>
  <c r="R7" i="20" s="1"/>
  <c r="G14" i="3"/>
  <c r="Z23" i="19"/>
  <c r="U35" i="20"/>
  <c r="V31" i="20" s="1"/>
  <c r="G114" i="3"/>
  <c r="P37" i="20"/>
  <c r="P41" i="20" s="1"/>
  <c r="P56" i="20" s="1"/>
  <c r="P23" i="20"/>
  <c r="Q19" i="20" s="1"/>
  <c r="G61" i="3"/>
  <c r="Q29" i="20" l="1"/>
  <c r="R25" i="20" s="1"/>
  <c r="G86" i="3"/>
  <c r="R11" i="20"/>
  <c r="S7" i="20" s="1"/>
  <c r="G15" i="3"/>
  <c r="V35" i="20"/>
  <c r="W31" i="20" s="1"/>
  <c r="G115" i="3"/>
  <c r="Q37" i="20"/>
  <c r="Q41" i="20" s="1"/>
  <c r="Q57" i="20" s="1"/>
  <c r="Q23" i="20"/>
  <c r="R19" i="20" s="1"/>
  <c r="G62" i="3"/>
  <c r="R29" i="20" l="1"/>
  <c r="S25" i="20" s="1"/>
  <c r="G87" i="3"/>
  <c r="S11" i="20"/>
  <c r="T7" i="20" s="1"/>
  <c r="G16" i="3"/>
  <c r="W35" i="20"/>
  <c r="X31" i="20" s="1"/>
  <c r="G116" i="3"/>
  <c r="R37" i="20"/>
  <c r="R41" i="20" s="1"/>
  <c r="R57" i="20" s="1"/>
  <c r="R23" i="20"/>
  <c r="S19" i="20" s="1"/>
  <c r="G63" i="3"/>
  <c r="S29" i="20" l="1"/>
  <c r="T25" i="20" s="1"/>
  <c r="G88" i="3"/>
  <c r="T11" i="20"/>
  <c r="U7" i="20" s="1"/>
  <c r="G17" i="3"/>
  <c r="X35" i="20"/>
  <c r="Y31" i="20" s="1"/>
  <c r="G117" i="3"/>
  <c r="S37" i="20"/>
  <c r="S41" i="20" s="1"/>
  <c r="S57" i="20" s="1"/>
  <c r="S23" i="20"/>
  <c r="T19" i="20" s="1"/>
  <c r="G64" i="3"/>
  <c r="T29" i="20" l="1"/>
  <c r="U25" i="20" s="1"/>
  <c r="G89" i="3"/>
  <c r="U11" i="20"/>
  <c r="V7" i="20" s="1"/>
  <c r="G18" i="3"/>
  <c r="Y35" i="20"/>
  <c r="Z31" i="20" s="1"/>
  <c r="G118" i="3"/>
  <c r="T37" i="20"/>
  <c r="T41" i="20" s="1"/>
  <c r="T57" i="20" s="1"/>
  <c r="T23" i="20"/>
  <c r="U19" i="20" s="1"/>
  <c r="G65" i="3"/>
  <c r="U29" i="20" l="1"/>
  <c r="V25" i="20" s="1"/>
  <c r="G90" i="3"/>
  <c r="V11" i="20"/>
  <c r="W7" i="20" s="1"/>
  <c r="G19" i="3"/>
  <c r="Z35" i="20"/>
  <c r="AA31" i="20" s="1"/>
  <c r="G119" i="3"/>
  <c r="U37" i="20"/>
  <c r="U41" i="20" s="1"/>
  <c r="U57" i="20" s="1"/>
  <c r="U23" i="20"/>
  <c r="V19" i="20" s="1"/>
  <c r="G66" i="3"/>
  <c r="V29" i="20" l="1"/>
  <c r="W25" i="20" s="1"/>
  <c r="G91" i="3"/>
  <c r="W11" i="20"/>
  <c r="X7" i="20" s="1"/>
  <c r="G20" i="3"/>
  <c r="AA35" i="20"/>
  <c r="AB31" i="20" s="1"/>
  <c r="G120" i="3"/>
  <c r="V37" i="20"/>
  <c r="V41" i="20" s="1"/>
  <c r="V57" i="20" s="1"/>
  <c r="V23" i="20"/>
  <c r="W19" i="20" s="1"/>
  <c r="G67" i="3"/>
  <c r="W29" i="20" l="1"/>
  <c r="X25" i="20" s="1"/>
  <c r="G92" i="3"/>
  <c r="X11" i="20"/>
  <c r="Y7" i="20" s="1"/>
  <c r="G21" i="3"/>
  <c r="AB35" i="20"/>
  <c r="G121" i="3"/>
  <c r="W37" i="20"/>
  <c r="W41" i="20" s="1"/>
  <c r="W57" i="20" s="1"/>
  <c r="W23" i="20"/>
  <c r="X19" i="20" s="1"/>
  <c r="G68" i="3"/>
  <c r="X29" i="20" l="1"/>
  <c r="Y25" i="20" s="1"/>
  <c r="G93" i="3"/>
  <c r="Y11" i="20"/>
  <c r="Z7" i="20" s="1"/>
  <c r="G22" i="3"/>
  <c r="X37" i="20"/>
  <c r="X41" i="20" s="1"/>
  <c r="X57" i="20" s="1"/>
  <c r="X23" i="20"/>
  <c r="Y19" i="20" s="1"/>
  <c r="G69" i="3"/>
  <c r="Y29" i="20" l="1"/>
  <c r="Z25" i="20" s="1"/>
  <c r="G94" i="3"/>
  <c r="Z11" i="20"/>
  <c r="AA7" i="20" s="1"/>
  <c r="G23" i="3"/>
  <c r="Y37" i="20"/>
  <c r="Y41" i="20" s="1"/>
  <c r="Y57" i="20" s="1"/>
  <c r="Y23" i="20"/>
  <c r="Z19" i="20" s="1"/>
  <c r="G70" i="3"/>
  <c r="Z29" i="20" l="1"/>
  <c r="AA25" i="20" s="1"/>
  <c r="G95" i="3"/>
  <c r="AA11" i="20"/>
  <c r="AB7" i="20" s="1"/>
  <c r="G24" i="3"/>
  <c r="Z37" i="20"/>
  <c r="Z41" i="20" s="1"/>
  <c r="Z57" i="20" s="1"/>
  <c r="Z23" i="20"/>
  <c r="AA19" i="20" s="1"/>
  <c r="G71" i="3"/>
  <c r="AA29" i="20" l="1"/>
  <c r="AB25" i="20" s="1"/>
  <c r="G96" i="3"/>
  <c r="AB11" i="20"/>
  <c r="G25" i="3"/>
  <c r="AA37" i="20"/>
  <c r="AA41" i="20" s="1"/>
  <c r="AA57" i="20" s="1"/>
  <c r="AA23" i="20"/>
  <c r="AB19" i="20" s="1"/>
  <c r="G72" i="3"/>
  <c r="AB29" i="20" l="1"/>
  <c r="G97" i="3"/>
  <c r="AB23" i="20"/>
  <c r="AB37" i="20"/>
  <c r="AB41" i="20" s="1"/>
  <c r="AB57" i="20" s="1"/>
  <c r="G7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Rigo, Thiago (Converse)</author>
  </authors>
  <commentList>
    <comment ref="G1" authorId="0" shapeId="0" xr:uid="{99D7C7C1-1B61-1A4A-9C1E-C81D0E326806}">
      <text>
        <r>
          <rPr>
            <b/>
            <sz val="10"/>
            <color rgb="FF000000"/>
            <rFont val="Tahoma"/>
            <family val="2"/>
          </rPr>
          <t>Rigo, Thiago (Converse):</t>
        </r>
        <r>
          <rPr>
            <sz val="10"/>
            <color rgb="FF000000"/>
            <rFont val="Tahoma"/>
            <family val="2"/>
          </rPr>
          <t xml:space="preserve">
</t>
        </r>
        <r>
          <rPr>
            <sz val="10"/>
            <color rgb="FF000000"/>
            <rFont val="Tahoma"/>
            <family val="2"/>
          </rPr>
          <t>We will ask for FTW purchased units only at this tab, so this number will not match the Units Purchased from the "ForecastbyProduct" tab</t>
        </r>
      </text>
    </comment>
  </commentList>
</comments>
</file>

<file path=xl/sharedStrings.xml><?xml version="1.0" encoding="utf-8"?>
<sst xmlns="http://schemas.openxmlformats.org/spreadsheetml/2006/main" count="2109" uniqueCount="866">
  <si>
    <t>StoreNumber</t>
  </si>
  <si>
    <t>PartnerStyle</t>
  </si>
  <si>
    <t>ConverseStyle</t>
  </si>
  <si>
    <t>UnitsSoldToConsumers</t>
  </si>
  <si>
    <t>Revenue</t>
  </si>
  <si>
    <t>TransactionSource</t>
  </si>
  <si>
    <t>Traffic</t>
  </si>
  <si>
    <t>PageViews</t>
  </si>
  <si>
    <t>ProductViews</t>
  </si>
  <si>
    <t>PurchasableSKUs</t>
  </si>
  <si>
    <t>ViewedSKUs</t>
  </si>
  <si>
    <t>N/A</t>
  </si>
  <si>
    <t>Mobile</t>
  </si>
  <si>
    <t>Desktop</t>
  </si>
  <si>
    <t>Tablet</t>
  </si>
  <si>
    <t>UnitsReturned</t>
  </si>
  <si>
    <t>TWE</t>
  </si>
  <si>
    <t>UnitsPurchased</t>
  </si>
  <si>
    <t>UnitsSoldtoStores</t>
  </si>
  <si>
    <t>Channel</t>
  </si>
  <si>
    <t>BounceRate</t>
  </si>
  <si>
    <t>UnitsCancelled</t>
  </si>
  <si>
    <t>BeginningUnits</t>
  </si>
  <si>
    <t>ArrivingUnits</t>
  </si>
  <si>
    <t>OtherUnits</t>
  </si>
  <si>
    <t>1-0101001i</t>
  </si>
  <si>
    <t>1-0101002i</t>
  </si>
  <si>
    <t>1-0101003i</t>
  </si>
  <si>
    <t>1-0101004i</t>
  </si>
  <si>
    <t>1-0101005i</t>
  </si>
  <si>
    <t>1-0101006i</t>
  </si>
  <si>
    <t>1-0101007i</t>
  </si>
  <si>
    <t>1-0101008i</t>
  </si>
  <si>
    <t>1-0101009i</t>
  </si>
  <si>
    <t>1-0101010i</t>
  </si>
  <si>
    <t>1-0101011i</t>
  </si>
  <si>
    <t>1-0101012i</t>
  </si>
  <si>
    <t>1-0101013i</t>
  </si>
  <si>
    <t>1-0101014i</t>
  </si>
  <si>
    <t>1-0101015i</t>
  </si>
  <si>
    <t>1-0101016i</t>
  </si>
  <si>
    <t>1-0101017i</t>
  </si>
  <si>
    <t>1-0101018i</t>
  </si>
  <si>
    <t>1-0101019i</t>
  </si>
  <si>
    <t>1-0101020i</t>
  </si>
  <si>
    <t>1-0101021i</t>
  </si>
  <si>
    <t>1-0101022i</t>
  </si>
  <si>
    <t>1-0101023i</t>
  </si>
  <si>
    <t>1-0101024i</t>
  </si>
  <si>
    <t>1-0101025o</t>
  </si>
  <si>
    <t>1-0101026i</t>
  </si>
  <si>
    <t>1-0101027o</t>
  </si>
  <si>
    <t>1-0101028o</t>
  </si>
  <si>
    <t>1-0101029i</t>
  </si>
  <si>
    <t>1-0101030i</t>
  </si>
  <si>
    <t>1-0102001i</t>
  </si>
  <si>
    <t>1-0102002i</t>
  </si>
  <si>
    <t>1-0102003i</t>
  </si>
  <si>
    <t>1-0102004i</t>
  </si>
  <si>
    <t>1-0102005i</t>
  </si>
  <si>
    <t>1-0102006i</t>
  </si>
  <si>
    <t>1-0102007i</t>
  </si>
  <si>
    <t>1-0102008i</t>
  </si>
  <si>
    <t>1-0102009i</t>
  </si>
  <si>
    <t>1-0102010i</t>
  </si>
  <si>
    <t>1-0102011o</t>
  </si>
  <si>
    <t>1-0102012i</t>
  </si>
  <si>
    <t>1-0102013i</t>
  </si>
  <si>
    <t>1-0102014i</t>
  </si>
  <si>
    <t>1-0102015i</t>
  </si>
  <si>
    <t>1-0102016i</t>
  </si>
  <si>
    <t>1-0203001o</t>
  </si>
  <si>
    <t>1-0203002o</t>
  </si>
  <si>
    <t>1-0203003o</t>
  </si>
  <si>
    <t>1-0203004o</t>
  </si>
  <si>
    <t>1-0203005o</t>
  </si>
  <si>
    <t>1-0203006o</t>
  </si>
  <si>
    <t>1-0203007o</t>
  </si>
  <si>
    <t>1-0203008o</t>
  </si>
  <si>
    <t>1-0203009o</t>
  </si>
  <si>
    <t>1-0203010o</t>
  </si>
  <si>
    <t>1-0203011o</t>
  </si>
  <si>
    <t>1-0203012o</t>
  </si>
  <si>
    <t>1-0203013o</t>
  </si>
  <si>
    <t>1-0203014o</t>
  </si>
  <si>
    <t>1-0203015o</t>
  </si>
  <si>
    <t>1-0203016o</t>
  </si>
  <si>
    <t>1-0203017o</t>
  </si>
  <si>
    <t>1-0203018i</t>
  </si>
  <si>
    <t>1-0203019o</t>
  </si>
  <si>
    <t>1-0203020o</t>
  </si>
  <si>
    <t>1-0203021o</t>
  </si>
  <si>
    <t>1-0203022i</t>
  </si>
  <si>
    <t>1-0203023i</t>
  </si>
  <si>
    <t>1-0203024i</t>
  </si>
  <si>
    <t>1-0203025i</t>
  </si>
  <si>
    <t>1-0203026i</t>
  </si>
  <si>
    <t>1-0203027i</t>
  </si>
  <si>
    <t>1-020328o</t>
  </si>
  <si>
    <t>1-020329o</t>
  </si>
  <si>
    <t>1-0204001o</t>
  </si>
  <si>
    <t>1-0204002o</t>
  </si>
  <si>
    <t>1-0204003i</t>
  </si>
  <si>
    <t>1-0204004i</t>
  </si>
  <si>
    <t>1-0204005i</t>
  </si>
  <si>
    <t>1-0204006o</t>
  </si>
  <si>
    <t>1-0204007o</t>
  </si>
  <si>
    <t>1-0305001i</t>
  </si>
  <si>
    <t>1-0305002i</t>
  </si>
  <si>
    <t>1-0305003i</t>
  </si>
  <si>
    <t>1-0305004i</t>
  </si>
  <si>
    <t>1-0305005i</t>
  </si>
  <si>
    <t>1-0305006o</t>
  </si>
  <si>
    <t>1-0305007i</t>
  </si>
  <si>
    <t>1-0305008i</t>
  </si>
  <si>
    <t>1-0305009i</t>
  </si>
  <si>
    <t>1-0305010i</t>
  </si>
  <si>
    <t>1-0305011i</t>
  </si>
  <si>
    <t>1-0305012i</t>
  </si>
  <si>
    <t>1-0305013i</t>
  </si>
  <si>
    <t>1-0305014i</t>
  </si>
  <si>
    <t>1-0305015i</t>
  </si>
  <si>
    <t>1-0305016i</t>
  </si>
  <si>
    <t>1-0305017i</t>
  </si>
  <si>
    <t>1-0305018i</t>
  </si>
  <si>
    <t>1-0305019i</t>
  </si>
  <si>
    <t>1-0305020i</t>
  </si>
  <si>
    <t>1-0305021i</t>
  </si>
  <si>
    <t>1-0305022i</t>
  </si>
  <si>
    <t>1-0305023i</t>
  </si>
  <si>
    <t>1-0305024i</t>
  </si>
  <si>
    <t>1-0305025i</t>
  </si>
  <si>
    <t>1-0305026i</t>
  </si>
  <si>
    <t>1-0305027i</t>
  </si>
  <si>
    <t>1-0305028i</t>
  </si>
  <si>
    <t>1-0305029i</t>
  </si>
  <si>
    <t>1-0305030i</t>
  </si>
  <si>
    <t>1-0305031i</t>
  </si>
  <si>
    <t>1-0305032i</t>
  </si>
  <si>
    <t>1-0305033i</t>
  </si>
  <si>
    <t>1-0305034i</t>
  </si>
  <si>
    <t>1-0305035i</t>
  </si>
  <si>
    <t>1-0305036i</t>
  </si>
  <si>
    <t>1-0305037i</t>
  </si>
  <si>
    <t>1-0305038o</t>
  </si>
  <si>
    <t>1-0305039i</t>
  </si>
  <si>
    <t>1-0305040i</t>
  </si>
  <si>
    <t>1-0305041i</t>
  </si>
  <si>
    <t>1-0305042i</t>
  </si>
  <si>
    <t>1-0305043i</t>
  </si>
  <si>
    <t>1-0305044i</t>
  </si>
  <si>
    <t>1-0305045i</t>
  </si>
  <si>
    <t>1-0305046i</t>
  </si>
  <si>
    <t>1-0305047i</t>
  </si>
  <si>
    <t>1-0305048i</t>
  </si>
  <si>
    <t>1-0305049i</t>
  </si>
  <si>
    <t>1-0305050i</t>
  </si>
  <si>
    <t>1-0305051i</t>
  </si>
  <si>
    <t>1-0305052i</t>
  </si>
  <si>
    <t>1-0305053o</t>
  </si>
  <si>
    <t>1-0406001i</t>
  </si>
  <si>
    <t>1-0406002i</t>
  </si>
  <si>
    <t>1-0406003i</t>
  </si>
  <si>
    <t>1-0406004i</t>
  </si>
  <si>
    <t>1-0406005i</t>
  </si>
  <si>
    <t>1-0406006i</t>
  </si>
  <si>
    <t>1-0406007i</t>
  </si>
  <si>
    <t>1-0406008i</t>
  </si>
  <si>
    <t>1-0406009i</t>
  </si>
  <si>
    <t>1-0406010i</t>
  </si>
  <si>
    <t>1-0406011i</t>
  </si>
  <si>
    <t>1-0406012i</t>
  </si>
  <si>
    <t>1-0406013i</t>
  </si>
  <si>
    <t>1-0406014i</t>
  </si>
  <si>
    <t>1-0406015i</t>
  </si>
  <si>
    <t>1-0507001i</t>
  </si>
  <si>
    <t>1-0507002i</t>
  </si>
  <si>
    <t>1-0507003i</t>
  </si>
  <si>
    <t>1-0507004i</t>
  </si>
  <si>
    <t>1-0507005i</t>
  </si>
  <si>
    <t>1-0507006i</t>
  </si>
  <si>
    <t>1-0507007i</t>
  </si>
  <si>
    <t>1-0507008i</t>
  </si>
  <si>
    <t>1-0507009i</t>
  </si>
  <si>
    <t>1-0507010i</t>
  </si>
  <si>
    <t>1-0507011i</t>
  </si>
  <si>
    <t>1-0507012i</t>
  </si>
  <si>
    <t>1-0507013i</t>
  </si>
  <si>
    <t>1-0507014i</t>
  </si>
  <si>
    <t>1-0507015i</t>
  </si>
  <si>
    <t>1-0507016i</t>
  </si>
  <si>
    <t>1-0507017i</t>
  </si>
  <si>
    <t>1-0507018i</t>
  </si>
  <si>
    <t>1-0507019i</t>
  </si>
  <si>
    <t>1-0507020i</t>
  </si>
  <si>
    <t>1-0507021i</t>
  </si>
  <si>
    <t>1-0507022i</t>
  </si>
  <si>
    <t>1-0507023i</t>
  </si>
  <si>
    <t>1-0507024i</t>
  </si>
  <si>
    <t>1-0507025i</t>
  </si>
  <si>
    <t>1-0507026i</t>
  </si>
  <si>
    <t>1-0507027i</t>
  </si>
  <si>
    <t>1-0507028i</t>
  </si>
  <si>
    <t>1-0507029i</t>
  </si>
  <si>
    <t>1-0507030i</t>
  </si>
  <si>
    <t>1-0507031i</t>
  </si>
  <si>
    <t>1-0507032i</t>
  </si>
  <si>
    <t>1-0507033i</t>
  </si>
  <si>
    <t>1-0507034i</t>
  </si>
  <si>
    <t>1-0507035i</t>
  </si>
  <si>
    <t>1-0507036i</t>
  </si>
  <si>
    <t>1-0507037i</t>
  </si>
  <si>
    <t>1-0507038i</t>
  </si>
  <si>
    <t>1-0507039i</t>
  </si>
  <si>
    <t>1-0507040i</t>
  </si>
  <si>
    <t>1-0507041i</t>
  </si>
  <si>
    <t>1-0507042i</t>
  </si>
  <si>
    <t>1-0507043i</t>
  </si>
  <si>
    <t>1-0507044i</t>
  </si>
  <si>
    <t>1-0507045i</t>
  </si>
  <si>
    <t>1-0507046i</t>
  </si>
  <si>
    <t>1-0507047i</t>
  </si>
  <si>
    <t>1-0507048i</t>
  </si>
  <si>
    <t>1-0507049i</t>
  </si>
  <si>
    <t>1-0507050i</t>
  </si>
  <si>
    <t>1-0507051i</t>
  </si>
  <si>
    <t>1-0608001i</t>
  </si>
  <si>
    <t>1-0608002i</t>
  </si>
  <si>
    <t>1-0608003i</t>
  </si>
  <si>
    <t>1-0608004i</t>
  </si>
  <si>
    <t>1-0608005i</t>
  </si>
  <si>
    <t>1-0608006i</t>
  </si>
  <si>
    <t>1-0608007i</t>
  </si>
  <si>
    <t>1-0608008i</t>
  </si>
  <si>
    <t>1-0608009i</t>
  </si>
  <si>
    <t>1-0608010i</t>
  </si>
  <si>
    <t>1-0608011i</t>
  </si>
  <si>
    <t>1-0608012i</t>
  </si>
  <si>
    <t>1-0608013i</t>
  </si>
  <si>
    <t>1-0608014i</t>
  </si>
  <si>
    <t>1-0608015i</t>
  </si>
  <si>
    <t>1-0608016i</t>
  </si>
  <si>
    <t>1-0608017i</t>
  </si>
  <si>
    <t>1-0608018i</t>
  </si>
  <si>
    <t>1-0608019i</t>
  </si>
  <si>
    <t>1-0608020i</t>
  </si>
  <si>
    <t>1-0608021i</t>
  </si>
  <si>
    <t>1-0608022i</t>
  </si>
  <si>
    <t>1-0608023i</t>
  </si>
  <si>
    <t>1-0608024i</t>
  </si>
  <si>
    <t>1-0608025i</t>
  </si>
  <si>
    <t>1-0608026i</t>
  </si>
  <si>
    <t>1-0608027i</t>
  </si>
  <si>
    <t>1-0608028i</t>
  </si>
  <si>
    <t>1-0608029i</t>
  </si>
  <si>
    <t>1-0608030i</t>
  </si>
  <si>
    <t>1-0608031i</t>
  </si>
  <si>
    <t>1-0608032i</t>
  </si>
  <si>
    <t>1-0608033i</t>
  </si>
  <si>
    <t>1-0608034i</t>
  </si>
  <si>
    <t>1-0608035i</t>
  </si>
  <si>
    <t>1-0608036i</t>
  </si>
  <si>
    <t>1-0608037i</t>
  </si>
  <si>
    <t>1-0608038i</t>
  </si>
  <si>
    <t>1-0608039i</t>
  </si>
  <si>
    <t>1-0608040i</t>
  </si>
  <si>
    <t>1-0608041i</t>
  </si>
  <si>
    <t>1-0608042i</t>
  </si>
  <si>
    <t>1-0608043i</t>
  </si>
  <si>
    <t>1-0608044i</t>
  </si>
  <si>
    <t>1-0608045i</t>
  </si>
  <si>
    <t>1-0608046i</t>
  </si>
  <si>
    <t>1-0608047i</t>
  </si>
  <si>
    <t>1-0608048i</t>
  </si>
  <si>
    <t>1-0608049i</t>
  </si>
  <si>
    <t>1-0608052i</t>
  </si>
  <si>
    <t>1-0608053i</t>
  </si>
  <si>
    <t>1-0608054i</t>
  </si>
  <si>
    <t>1-0608055i</t>
  </si>
  <si>
    <t>1-0608056i</t>
  </si>
  <si>
    <t>1-0608057i</t>
  </si>
  <si>
    <t>1-0608058i</t>
  </si>
  <si>
    <t>1-0608059o</t>
  </si>
  <si>
    <t>1-0709001i</t>
  </si>
  <si>
    <t>1-0709002i</t>
  </si>
  <si>
    <t>1-0709003i</t>
  </si>
  <si>
    <t>1-0709004i</t>
  </si>
  <si>
    <t>1-0709005i</t>
  </si>
  <si>
    <t>1-0709006i</t>
  </si>
  <si>
    <t>1-0709007i</t>
  </si>
  <si>
    <t>1-0709008i</t>
  </si>
  <si>
    <t>1-0709009i</t>
  </si>
  <si>
    <t>1-0709010i</t>
  </si>
  <si>
    <t>1-0709011i</t>
  </si>
  <si>
    <t>1-0709012i</t>
  </si>
  <si>
    <t>1-0709013i</t>
  </si>
  <si>
    <t>1-0709014i</t>
  </si>
  <si>
    <t>1-0709015i</t>
  </si>
  <si>
    <t>1-0709016i</t>
  </si>
  <si>
    <t>1-0709017i</t>
  </si>
  <si>
    <t>1-0709018i</t>
  </si>
  <si>
    <t>1-0709019i</t>
  </si>
  <si>
    <t>1-0709020i</t>
  </si>
  <si>
    <t>1-0709021i</t>
  </si>
  <si>
    <t>1-0709022i</t>
  </si>
  <si>
    <t>1-0709023i</t>
  </si>
  <si>
    <t>1-0709024i</t>
  </si>
  <si>
    <t>1-0709025i</t>
  </si>
  <si>
    <t>1-0709026i</t>
  </si>
  <si>
    <t>1-0709027i</t>
  </si>
  <si>
    <t>1-0709028i</t>
  </si>
  <si>
    <t>1-0709029i</t>
  </si>
  <si>
    <t>1-0709030i</t>
  </si>
  <si>
    <t>1-0709031i</t>
  </si>
  <si>
    <t>1-0709032i</t>
  </si>
  <si>
    <t>1-0709033i</t>
  </si>
  <si>
    <t>1-0709034i</t>
  </si>
  <si>
    <t>1-0709035o</t>
  </si>
  <si>
    <t>1-0709036i</t>
  </si>
  <si>
    <t>1-0709037i</t>
  </si>
  <si>
    <t>2-0810001i</t>
  </si>
  <si>
    <t>2-0811001i</t>
  </si>
  <si>
    <t>2-0811002i</t>
  </si>
  <si>
    <t>2-0811003i</t>
  </si>
  <si>
    <t>2-0811004i</t>
  </si>
  <si>
    <t>2-0811005i</t>
  </si>
  <si>
    <t>2-0811006i</t>
  </si>
  <si>
    <t>2-0811007i</t>
  </si>
  <si>
    <t>2-0811008i</t>
  </si>
  <si>
    <t>2-0811009i</t>
  </si>
  <si>
    <t>2-0811010i</t>
  </si>
  <si>
    <t>2-0811011o</t>
  </si>
  <si>
    <t>2-0811012o</t>
  </si>
  <si>
    <t>2-0912001i</t>
  </si>
  <si>
    <t>2-0912002i</t>
  </si>
  <si>
    <t>2-0912003i</t>
  </si>
  <si>
    <t>2-0912004i</t>
  </si>
  <si>
    <t>2-0912005i</t>
  </si>
  <si>
    <t>2-0912006i</t>
  </si>
  <si>
    <t>2-0912007i</t>
  </si>
  <si>
    <t>2-0912008o</t>
  </si>
  <si>
    <t>2-0912009i</t>
  </si>
  <si>
    <t>2-0912010i</t>
  </si>
  <si>
    <t>2-0912011o</t>
  </si>
  <si>
    <t>2-0912012i</t>
  </si>
  <si>
    <t>2-0912013i</t>
  </si>
  <si>
    <t>2-0912014i</t>
  </si>
  <si>
    <t>2-0912015i</t>
  </si>
  <si>
    <t>2-0912016i</t>
  </si>
  <si>
    <t>2-1013001i</t>
  </si>
  <si>
    <t>2-1013002i</t>
  </si>
  <si>
    <t>2-1114001i</t>
  </si>
  <si>
    <t>2-1114002i</t>
  </si>
  <si>
    <t>2-1114003i</t>
  </si>
  <si>
    <t>2-1114004i</t>
  </si>
  <si>
    <t>2-1215001i</t>
  </si>
  <si>
    <t>2-1316001i</t>
  </si>
  <si>
    <t>2-1317001i</t>
  </si>
  <si>
    <t>2-1318001i</t>
  </si>
  <si>
    <t>2-1419001i</t>
  </si>
  <si>
    <t>2-1419002i</t>
  </si>
  <si>
    <t>2-1419003i</t>
  </si>
  <si>
    <t>2-1419004i</t>
  </si>
  <si>
    <t>2-1419005i</t>
  </si>
  <si>
    <t>2-1419006i</t>
  </si>
  <si>
    <t>2-1419007i</t>
  </si>
  <si>
    <t>2-1420001i</t>
  </si>
  <si>
    <t>2-1420002i</t>
  </si>
  <si>
    <t>2-1420003i</t>
  </si>
  <si>
    <t>2-1521001i</t>
  </si>
  <si>
    <t>2-1521002i</t>
  </si>
  <si>
    <t>2-1521003i</t>
  </si>
  <si>
    <t>2-1521004i</t>
  </si>
  <si>
    <t>2-1521005i</t>
  </si>
  <si>
    <t>2-1622001i</t>
  </si>
  <si>
    <t>2-1622002i</t>
  </si>
  <si>
    <t>2-1623001i</t>
  </si>
  <si>
    <t>2-1623002i</t>
  </si>
  <si>
    <t>2-1623003i</t>
  </si>
  <si>
    <t>2-1623004i</t>
  </si>
  <si>
    <t>2-1623005i</t>
  </si>
  <si>
    <t>2-1623006o</t>
  </si>
  <si>
    <t>2-1623007i</t>
  </si>
  <si>
    <t>2-1623008i</t>
  </si>
  <si>
    <t>2-1623009i</t>
  </si>
  <si>
    <t>2-1724001i</t>
  </si>
  <si>
    <t>2-1724002i</t>
  </si>
  <si>
    <t>2-1724003i</t>
  </si>
  <si>
    <t>2-1724004i</t>
  </si>
  <si>
    <t>2-1724005i</t>
  </si>
  <si>
    <t>2-1724006i</t>
  </si>
  <si>
    <t>2-1724007i</t>
  </si>
  <si>
    <t>2-1724008i</t>
  </si>
  <si>
    <t>2-1724009i</t>
  </si>
  <si>
    <t>2-1724010i</t>
  </si>
  <si>
    <t>2-1724011i</t>
  </si>
  <si>
    <t>2-1724012i</t>
  </si>
  <si>
    <t>2-1825001i</t>
  </si>
  <si>
    <t>2-1825002i</t>
  </si>
  <si>
    <t>2-1826001i</t>
  </si>
  <si>
    <t>2-1826002i</t>
  </si>
  <si>
    <t>2-1826003i</t>
  </si>
  <si>
    <t>2-1826004i</t>
  </si>
  <si>
    <t>2-1927001i</t>
  </si>
  <si>
    <t>2-1927002i</t>
  </si>
  <si>
    <t>2-1927003o</t>
  </si>
  <si>
    <t>2-1928001i</t>
  </si>
  <si>
    <t>2-1928002o</t>
  </si>
  <si>
    <t>2-1928003i</t>
  </si>
  <si>
    <t>2-1929001i</t>
  </si>
  <si>
    <t>2-1929002i</t>
  </si>
  <si>
    <t>2-1929003o</t>
  </si>
  <si>
    <t>2-1929004i</t>
  </si>
  <si>
    <t>2-1929005i</t>
  </si>
  <si>
    <t>3-2030001i</t>
  </si>
  <si>
    <t>3-2030002i</t>
  </si>
  <si>
    <t>3-2030003i</t>
  </si>
  <si>
    <t>3-2030004i</t>
  </si>
  <si>
    <t>3-2030005i</t>
  </si>
  <si>
    <t>3-2030006i</t>
  </si>
  <si>
    <t>3-2030007i</t>
  </si>
  <si>
    <t>3-2030008i</t>
  </si>
  <si>
    <t>3-2030009i</t>
  </si>
  <si>
    <t>3-2030010i</t>
  </si>
  <si>
    <t>3-2030011i</t>
  </si>
  <si>
    <t>3-2030012i</t>
  </si>
  <si>
    <t>3-2030013i</t>
  </si>
  <si>
    <t>3-2030014i</t>
  </si>
  <si>
    <t>3-2030015i</t>
  </si>
  <si>
    <t>3-2131001i</t>
  </si>
  <si>
    <t>3-2131002i</t>
  </si>
  <si>
    <t>3-2131003i</t>
  </si>
  <si>
    <t>3-2131004i</t>
  </si>
  <si>
    <t>3-2131005i</t>
  </si>
  <si>
    <t>3-2131006i</t>
  </si>
  <si>
    <t>3-2131007i</t>
  </si>
  <si>
    <t>3-2131008i</t>
  </si>
  <si>
    <t>3-2131009i</t>
  </si>
  <si>
    <t>3-2131010i</t>
  </si>
  <si>
    <t>3-2131011i</t>
  </si>
  <si>
    <t>3-2131012i</t>
  </si>
  <si>
    <t>3-2131013i</t>
  </si>
  <si>
    <t>3-2131014i</t>
  </si>
  <si>
    <t>3-2131015i</t>
  </si>
  <si>
    <t>3-2131016i</t>
  </si>
  <si>
    <t>3-2131017i</t>
  </si>
  <si>
    <t>3-2131018i</t>
  </si>
  <si>
    <t>3-2131019i</t>
  </si>
  <si>
    <t>3-2131020i</t>
  </si>
  <si>
    <t>3-2131021o</t>
  </si>
  <si>
    <t>3-2131022i</t>
  </si>
  <si>
    <t>3-2131023i</t>
  </si>
  <si>
    <t>3-2131024i</t>
  </si>
  <si>
    <t>3-2131025i</t>
  </si>
  <si>
    <t>3-2131026i</t>
  </si>
  <si>
    <t>3-2131027i</t>
  </si>
  <si>
    <t>3-2131028o</t>
  </si>
  <si>
    <t>3-2131029o</t>
  </si>
  <si>
    <t>3-2131030i</t>
  </si>
  <si>
    <t>3-2131031i</t>
  </si>
  <si>
    <t>3-2131032i</t>
  </si>
  <si>
    <t>3-2131033i</t>
  </si>
  <si>
    <t>3-2131034o</t>
  </si>
  <si>
    <t>3-2131035i</t>
  </si>
  <si>
    <t>3-2131036i</t>
  </si>
  <si>
    <t>3-2131037o</t>
  </si>
  <si>
    <t>3-2131038o</t>
  </si>
  <si>
    <t>3-2232001i</t>
  </si>
  <si>
    <t>3-2232002o</t>
  </si>
  <si>
    <t>3-2232003i</t>
  </si>
  <si>
    <t>3-2232004i</t>
  </si>
  <si>
    <t>3-2232005i</t>
  </si>
  <si>
    <t>3-2232006i</t>
  </si>
  <si>
    <t>3-2232007o</t>
  </si>
  <si>
    <t>3-2232008i</t>
  </si>
  <si>
    <t>3-2232009i</t>
  </si>
  <si>
    <t>3-2232010o</t>
  </si>
  <si>
    <t>3-2232011i</t>
  </si>
  <si>
    <t>3-2232012i</t>
  </si>
  <si>
    <t>3-2232013i</t>
  </si>
  <si>
    <t>3-2232014i</t>
  </si>
  <si>
    <t>3-2232015i</t>
  </si>
  <si>
    <t>3-2233001i</t>
  </si>
  <si>
    <t>3-2234001i</t>
  </si>
  <si>
    <t>3-2335001i</t>
  </si>
  <si>
    <t>3-2335002i</t>
  </si>
  <si>
    <t>3-2335003i</t>
  </si>
  <si>
    <t>3-2335004i</t>
  </si>
  <si>
    <t>3-2335005i</t>
  </si>
  <si>
    <t>3-2335006i</t>
  </si>
  <si>
    <t>3-2335007i</t>
  </si>
  <si>
    <t>3-2335008i</t>
  </si>
  <si>
    <t>3-2335009i</t>
  </si>
  <si>
    <t>3-2335010i</t>
  </si>
  <si>
    <t>3-2335011i</t>
  </si>
  <si>
    <t>3-2335012i</t>
  </si>
  <si>
    <t>3-2436001i</t>
  </si>
  <si>
    <t>3-2436002i</t>
  </si>
  <si>
    <t>3-2436003i</t>
  </si>
  <si>
    <t>3-2437001i</t>
  </si>
  <si>
    <t>3-2438001i</t>
  </si>
  <si>
    <t>3-2438002i</t>
  </si>
  <si>
    <t>3-2438003o</t>
  </si>
  <si>
    <t>3-2438004i</t>
  </si>
  <si>
    <t>3-2438005i</t>
  </si>
  <si>
    <t>3-2438006i</t>
  </si>
  <si>
    <t>3-2438007i</t>
  </si>
  <si>
    <t>3-2438008i</t>
  </si>
  <si>
    <t>3-2438009i</t>
  </si>
  <si>
    <t>3-2438010i</t>
  </si>
  <si>
    <t>3-2438011i</t>
  </si>
  <si>
    <t>3-2438012i</t>
  </si>
  <si>
    <t>3-2438013o</t>
  </si>
  <si>
    <t>3-2438014i</t>
  </si>
  <si>
    <t>3-2439001i</t>
  </si>
  <si>
    <t>3-2439002i</t>
  </si>
  <si>
    <t>3-2439003i</t>
  </si>
  <si>
    <t>3-2439004i</t>
  </si>
  <si>
    <t>3-2439005i</t>
  </si>
  <si>
    <t>3-2439006i</t>
  </si>
  <si>
    <t>3-2439007i</t>
  </si>
  <si>
    <t>3-2440001i</t>
  </si>
  <si>
    <t>3-2441001i</t>
  </si>
  <si>
    <t>3-2441002i</t>
  </si>
  <si>
    <t>3-2442001i</t>
  </si>
  <si>
    <t>3-2442002i</t>
  </si>
  <si>
    <t>3-2442003i</t>
  </si>
  <si>
    <t>3-2442004i</t>
  </si>
  <si>
    <t>3-2442005i</t>
  </si>
  <si>
    <t>3-2442006i</t>
  </si>
  <si>
    <t>3-2443001i</t>
  </si>
  <si>
    <t>3-2443002i</t>
  </si>
  <si>
    <t>3-2444001i</t>
  </si>
  <si>
    <t>3-2444002i</t>
  </si>
  <si>
    <t>3-2445001i</t>
  </si>
  <si>
    <t>3-2445002i</t>
  </si>
  <si>
    <t>3-2445003i</t>
  </si>
  <si>
    <t>3-2445004o</t>
  </si>
  <si>
    <t>3-2445005i</t>
  </si>
  <si>
    <t>3-2445006i</t>
  </si>
  <si>
    <t>3-2445007i</t>
  </si>
  <si>
    <t>3-2445008i</t>
  </si>
  <si>
    <t>3-2446001i</t>
  </si>
  <si>
    <t>3-2447001i</t>
  </si>
  <si>
    <t>3-2448001i</t>
  </si>
  <si>
    <t>3-2448002i</t>
  </si>
  <si>
    <t>3-2448003i</t>
  </si>
  <si>
    <t>3-2449001i</t>
  </si>
  <si>
    <t>3-2449002i</t>
  </si>
  <si>
    <t>3-2449003i</t>
  </si>
  <si>
    <t>3-2449004i</t>
  </si>
  <si>
    <t>3-2449005i</t>
  </si>
  <si>
    <t>3-2449006i</t>
  </si>
  <si>
    <t>3-2449007i</t>
  </si>
  <si>
    <t>3-2449008i</t>
  </si>
  <si>
    <t>3-2449009i</t>
  </si>
  <si>
    <t>FinancialType</t>
  </si>
  <si>
    <t>Forecast</t>
  </si>
  <si>
    <t>Plan</t>
  </si>
  <si>
    <t>ProductCategory</t>
  </si>
  <si>
    <t>StoreNumbers</t>
  </si>
  <si>
    <t>ProductGPMCategory</t>
  </si>
  <si>
    <t>Apparel</t>
  </si>
  <si>
    <t>Accessories</t>
  </si>
  <si>
    <t>Footwear - Other</t>
  </si>
  <si>
    <t>Footwear - Core Chuck</t>
  </si>
  <si>
    <t>Actual</t>
  </si>
  <si>
    <t>Country_Market</t>
  </si>
  <si>
    <t>Date_Month</t>
  </si>
  <si>
    <t>Date_Day</t>
  </si>
  <si>
    <t>Transactions_Orders</t>
  </si>
  <si>
    <t>UnitsSoldToStore_or_Accounts</t>
  </si>
  <si>
    <t>One Star</t>
  </si>
  <si>
    <t>Chuck 70s</t>
  </si>
  <si>
    <t>Chuck Core</t>
  </si>
  <si>
    <t>Other FTW</t>
  </si>
  <si>
    <t>APP</t>
  </si>
  <si>
    <t>ACC</t>
  </si>
  <si>
    <t>UnitsPurchased_FTW</t>
  </si>
  <si>
    <t>BUY FORECAST BY MONTH (UNITS)</t>
  </si>
  <si>
    <t>= INPUT</t>
  </si>
  <si>
    <t>UPDATE: MONTHLY</t>
  </si>
  <si>
    <t>= CALCULATED</t>
  </si>
  <si>
    <t>CORE CHUCK</t>
  </si>
  <si>
    <t>NOVA</t>
  </si>
  <si>
    <t>OTHER FOOTWEAR</t>
  </si>
  <si>
    <t>TOTAL FOOTWEAR</t>
  </si>
  <si>
    <t>INVENTORY FORECAST BY MONTH (UNITS)</t>
  </si>
  <si>
    <t>UPDATE: QUARTERLY</t>
  </si>
  <si>
    <t>APPAREL</t>
  </si>
  <si>
    <t>Beginning Inventory</t>
  </si>
  <si>
    <t>Other</t>
  </si>
  <si>
    <t>Ending Inventory</t>
  </si>
  <si>
    <t>ACCESSORIES</t>
  </si>
  <si>
    <t>TWE FORECAST BY MONTH (LOCAL CURRENCY, 000s)</t>
  </si>
  <si>
    <t>CY</t>
  </si>
  <si>
    <t>Total TWE Forecast</t>
  </si>
  <si>
    <t>FORECAST</t>
  </si>
  <si>
    <t>UPDATE AND SUBMIT MONTHLY:</t>
  </si>
  <si>
    <t>UPDATE AND SUBMIT EACH SEASON ONCE PLANS ARE SET:</t>
  </si>
  <si>
    <t>PLAN</t>
  </si>
  <si>
    <t>Units Sold to Accounts</t>
  </si>
  <si>
    <t>Arriving Units</t>
  </si>
  <si>
    <t>Woven Bottoms</t>
  </si>
  <si>
    <t>Knit Bottoms</t>
  </si>
  <si>
    <t>Outerwear</t>
  </si>
  <si>
    <t>Knit Tops</t>
  </si>
  <si>
    <t>Woven Tops</t>
  </si>
  <si>
    <t>Tees</t>
  </si>
  <si>
    <t>Bags</t>
  </si>
  <si>
    <t>Other Accessories</t>
  </si>
  <si>
    <t>Hats</t>
  </si>
  <si>
    <t>Other Apparel</t>
  </si>
  <si>
    <t>Kids Apparel</t>
  </si>
  <si>
    <t>Track Bottoms</t>
  </si>
  <si>
    <t>Track Tops</t>
  </si>
  <si>
    <t>Core Chuck</t>
  </si>
  <si>
    <t>Jack Purcell</t>
  </si>
  <si>
    <t>Chuck Classic</t>
  </si>
  <si>
    <t>Chuck Other</t>
  </si>
  <si>
    <t>Other Icons</t>
  </si>
  <si>
    <t>Fastbreak</t>
  </si>
  <si>
    <t>CHUCK CLASSIC</t>
  </si>
  <si>
    <t>INSTRUCTIONS</t>
  </si>
  <si>
    <t>BUY FORECAST BY MONTH</t>
  </si>
  <si>
    <t>INVENTORY FORECAST BY MONTH</t>
  </si>
  <si>
    <t>TWE FORECAST BY MONTH</t>
  </si>
  <si>
    <t>ACTUALS</t>
  </si>
  <si>
    <t>ENTER COUNTRY:</t>
  </si>
  <si>
    <t>ENTER DATE OF INPUT:</t>
  </si>
  <si>
    <t>Q1 2020</t>
  </si>
  <si>
    <t>Q2 2020</t>
  </si>
  <si>
    <t>Q3 2020</t>
  </si>
  <si>
    <t>Q4 2020</t>
  </si>
  <si>
    <t xml:space="preserve"> </t>
  </si>
  <si>
    <t>ENTER PARTNER:</t>
  </si>
  <si>
    <t>ENTER PARTNER, MARKET + DATE OF INPUT</t>
  </si>
  <si>
    <t>Partner_ID</t>
  </si>
  <si>
    <t>Partner_Name</t>
  </si>
  <si>
    <t>ALANTIC SPORTS PTE. LTD.</t>
  </si>
  <si>
    <t>CONQUEST SPORT PTY LTD</t>
  </si>
  <si>
    <t>FUTURE LIFESTYLE FASHIONS LTD</t>
  </si>
  <si>
    <t>EREN PERAKENDE SATIS VE</t>
  </si>
  <si>
    <t>SUN AND SAND SPORTS LLC</t>
  </si>
  <si>
    <t>COMERCIAL DEPOR LTDA.</t>
  </si>
  <si>
    <t>TRIPLE JUMP LIMITED</t>
  </si>
  <si>
    <t>SKYE DISTRIBUTION PTY LTD</t>
  </si>
  <si>
    <t>MGS SPORT TRADING LTD</t>
  </si>
  <si>
    <t>ID ARGENTINA S.A.</t>
  </si>
  <si>
    <t>P.T.MAP ADIPERKASA TBK</t>
  </si>
  <si>
    <t>GRUPO CONVERSE DE MEXICO S.A.</t>
  </si>
  <si>
    <t>BD INT.GROUP LTD</t>
  </si>
  <si>
    <t>DELTA HOLDING BUSINESS</t>
  </si>
  <si>
    <t>SIDEWALKS SAL</t>
  </si>
  <si>
    <t>KS DEPOR S.A.</t>
  </si>
  <si>
    <t>LAI YIH FOOTWEAR CO.</t>
  </si>
  <si>
    <t>RICH SPORT CO., LTD</t>
  </si>
  <si>
    <t>JALAJÄLG AS</t>
  </si>
  <si>
    <t>JLJ</t>
  </si>
  <si>
    <t>ALT</t>
  </si>
  <si>
    <t>AMP</t>
  </si>
  <si>
    <t>CON</t>
  </si>
  <si>
    <t>FUT</t>
  </si>
  <si>
    <t>ERN</t>
  </si>
  <si>
    <t>SSS</t>
  </si>
  <si>
    <t>CMD</t>
  </si>
  <si>
    <t>TRJ</t>
  </si>
  <si>
    <t>SKY</t>
  </si>
  <si>
    <t>MGS</t>
  </si>
  <si>
    <t>COO</t>
  </si>
  <si>
    <t>IDA</t>
  </si>
  <si>
    <t>PTM</t>
  </si>
  <si>
    <t>GCM</t>
  </si>
  <si>
    <t>AMR</t>
  </si>
  <si>
    <t>BDI</t>
  </si>
  <si>
    <t>DEL</t>
  </si>
  <si>
    <t>SDW</t>
  </si>
  <si>
    <t>KSD</t>
  </si>
  <si>
    <t>LAI</t>
  </si>
  <si>
    <t>RIC</t>
  </si>
  <si>
    <t>EST</t>
  </si>
  <si>
    <t>SGP</t>
  </si>
  <si>
    <t>POL</t>
  </si>
  <si>
    <t>AUS</t>
  </si>
  <si>
    <t>IND</t>
  </si>
  <si>
    <t>TUR</t>
  </si>
  <si>
    <t>GRC</t>
  </si>
  <si>
    <t>BUL</t>
  </si>
  <si>
    <t>ROM</t>
  </si>
  <si>
    <t>ARE</t>
  </si>
  <si>
    <t>CHL</t>
  </si>
  <si>
    <t>CYP</t>
  </si>
  <si>
    <t>ZAF</t>
  </si>
  <si>
    <t>ISR</t>
  </si>
  <si>
    <t>BRA</t>
  </si>
  <si>
    <t>ARG</t>
  </si>
  <si>
    <t>PHL</t>
  </si>
  <si>
    <t>IDN</t>
  </si>
  <si>
    <t>MEX</t>
  </si>
  <si>
    <t>RUS</t>
  </si>
  <si>
    <t>MLT</t>
  </si>
  <si>
    <t>UKR</t>
  </si>
  <si>
    <t>LBN</t>
  </si>
  <si>
    <t>EGY</t>
  </si>
  <si>
    <t>PER</t>
  </si>
  <si>
    <t>VNM</t>
  </si>
  <si>
    <t>PAN</t>
  </si>
  <si>
    <t>THA</t>
  </si>
  <si>
    <t>ATHENA BRAND PRIVATE LTD</t>
  </si>
  <si>
    <t>ABP</t>
  </si>
  <si>
    <t>EE-Estonia</t>
  </si>
  <si>
    <t>SG-Singapore</t>
  </si>
  <si>
    <t>PL-Poland</t>
  </si>
  <si>
    <t>AU-Australia</t>
  </si>
  <si>
    <t>IN-India</t>
  </si>
  <si>
    <t>TR-Turkey</t>
  </si>
  <si>
    <t>GR-Greece</t>
  </si>
  <si>
    <t>BG-Bulgaria</t>
  </si>
  <si>
    <t>RO-Romania</t>
  </si>
  <si>
    <t>AE-United Arab Emirates</t>
  </si>
  <si>
    <t>CL-Chile</t>
  </si>
  <si>
    <t>CY-Cyprus</t>
  </si>
  <si>
    <t>ZA-South Africa</t>
  </si>
  <si>
    <t>IL-Israel</t>
  </si>
  <si>
    <t>BR-Brazil</t>
  </si>
  <si>
    <t>AR-Argentina</t>
  </si>
  <si>
    <t>PH-Philippines</t>
  </si>
  <si>
    <t>ID-Indonesia</t>
  </si>
  <si>
    <t>MX-Mexico</t>
  </si>
  <si>
    <t>RU-Russia</t>
  </si>
  <si>
    <t>MT-Malta (BDI)</t>
  </si>
  <si>
    <t>UA-Ukraine</t>
  </si>
  <si>
    <t>LB-Lebanon</t>
  </si>
  <si>
    <t>EG-Egypt</t>
  </si>
  <si>
    <t>PE-Peru</t>
  </si>
  <si>
    <t>VN-Vietnam</t>
  </si>
  <si>
    <t>PA-Panama</t>
  </si>
  <si>
    <t>TH-Thailand</t>
  </si>
  <si>
    <t>PK-Pakistan</t>
  </si>
  <si>
    <t>PAK</t>
  </si>
  <si>
    <t>Partner_Market Combinations</t>
  </si>
  <si>
    <t>AMERSPORT GROUP POLAND</t>
  </si>
  <si>
    <t>AMERSPORT GROUP RUSSIA</t>
  </si>
  <si>
    <t>JALAJÄLG AS EE-Estonia</t>
  </si>
  <si>
    <t>ALANTIC SPORTS PTE. LTD. SG-Singapore</t>
  </si>
  <si>
    <t>AMERSPORT GROUP POLAND PL-Poland</t>
  </si>
  <si>
    <t>CONQUEST SPORT PTY LTD AU-Australia</t>
  </si>
  <si>
    <t>FUTURE LIFESTYLE FASHIONS LTD IN-India</t>
  </si>
  <si>
    <t>EREN PERAKENDE SATIS VE TR-Turkey</t>
  </si>
  <si>
    <t>SUN AND SAND SPORTS LLC AE-United Arab Emirates</t>
  </si>
  <si>
    <t>COMERCIAL DEPOR LTDA. CL-Chile</t>
  </si>
  <si>
    <t>SKYE DISTRIBUTION PTY LTD ZA-South Africa</t>
  </si>
  <si>
    <t>MGS SPORT TRADING LTD IL-Israel</t>
  </si>
  <si>
    <t>ID ARGENTINA S.A. AR-Argentina</t>
  </si>
  <si>
    <t>P.T.MAP ADIPERKASA TBK ID-Indonesia</t>
  </si>
  <si>
    <t>GRUPO CONVERSE DE MEXICO S.A. MX-Mexico</t>
  </si>
  <si>
    <t>AMERSPORT GROUP RUSSIA RU-Russia</t>
  </si>
  <si>
    <t>BD INT.GROUP LTD MT-Malta (BDI)</t>
  </si>
  <si>
    <t>DELTA HOLDING BUSINESS UA-Ukraine</t>
  </si>
  <si>
    <t>SIDEWALKS SAL LB-Lebanon</t>
  </si>
  <si>
    <t>SIDEWALKS SAL EG-Egypt</t>
  </si>
  <si>
    <t>KS DEPOR S.A. PE-Peru</t>
  </si>
  <si>
    <t>LAI YIH FOOTWEAR CO. VN-Vietnam</t>
  </si>
  <si>
    <t>RICH SPORT CO., LTD TH-Thailand</t>
  </si>
  <si>
    <t>ATHENA BRAND PRIVATE LTD PK-Pakistan</t>
  </si>
  <si>
    <t>Country_Market ISO Code</t>
  </si>
  <si>
    <t>FILE INPUT</t>
  </si>
  <si>
    <t>Partner_ID Lookup</t>
  </si>
  <si>
    <t>Country_Market ISO Code Lookup</t>
  </si>
  <si>
    <t>Partner_MKT_ID</t>
  </si>
  <si>
    <t>Data_Generated_Date</t>
  </si>
  <si>
    <t>MARKET CODE:</t>
  </si>
  <si>
    <r>
      <t xml:space="preserve">Each </t>
    </r>
    <r>
      <rPr>
        <u/>
        <sz val="11"/>
        <color rgb="FF000000"/>
        <rFont val="Calibri (Body)"/>
      </rPr>
      <t>month</t>
    </r>
    <r>
      <rPr>
        <sz val="11"/>
        <color rgb="FF000000"/>
        <rFont val="Calibri"/>
        <family val="2"/>
        <scheme val="minor"/>
      </rPr>
      <t>, enter the your legal entity, reporting country and the date you are entering your input. This will allow us to track / apply updates when we receive future submissions.
Note, once you select your legal entity and reporting country the related Partner Code and Market Code will be displayed (e.g., to use when naming the file).</t>
    </r>
  </si>
  <si>
    <t>Q1 2021</t>
  </si>
  <si>
    <t>Q2 2021</t>
  </si>
  <si>
    <t>Q3 2021</t>
  </si>
  <si>
    <t>Q4 2021</t>
  </si>
  <si>
    <t>UPDATE FOR YOUR FIRST SUBMISSION (TO PROVIDE FINAL 2019 ACTUALS FOR YEAR-OVER-YEAR COMPARISON):</t>
  </si>
  <si>
    <t>SPRING '22 BUY</t>
  </si>
  <si>
    <t>SUMMER '22 BUY</t>
  </si>
  <si>
    <t>FALL '21 BUY</t>
  </si>
  <si>
    <t>HOLIDAY '21 BUY</t>
  </si>
  <si>
    <t>SPORT &amp; FASHION FREEDOM S.A.</t>
  </si>
  <si>
    <t>SPORTS STATION S.A.</t>
  </si>
  <si>
    <t>COOPERSHOES</t>
  </si>
  <si>
    <t>MDT</t>
  </si>
  <si>
    <t>SB-Serbia</t>
  </si>
  <si>
    <t>GE-Georgia</t>
  </si>
  <si>
    <t>SFF</t>
  </si>
  <si>
    <t>SST</t>
  </si>
  <si>
    <t>SRB</t>
  </si>
  <si>
    <t>GEO</t>
  </si>
  <si>
    <t>AMERSPORT GROUP POLAND RO-Romania</t>
  </si>
  <si>
    <t>AMERSPORT GROUP POLAND BG-Bulgaria</t>
  </si>
  <si>
    <t>SPORT &amp; FASHION FREEDOM S.A. GR-Greece</t>
  </si>
  <si>
    <t>TRIPLE JUMP LIMITED SB-Serbia</t>
  </si>
  <si>
    <t>SPORTS STATION S.A. PA-Panama</t>
  </si>
  <si>
    <t>COOPERSHOES BR-Brazil</t>
  </si>
  <si>
    <t>MDT GE-Georgia</t>
  </si>
  <si>
    <t>Accessories: 6 months or older</t>
  </si>
  <si>
    <t>Apparel: 6 months old or older</t>
  </si>
  <si>
    <t>TOTAL Closeout FW Inventory</t>
  </si>
  <si>
    <t>KPIs
FOR REFERENCE</t>
  </si>
  <si>
    <t>12 Mo. Forward-Looking MOS</t>
  </si>
  <si>
    <t>12 Mo. Backward-Looking MOS</t>
  </si>
  <si>
    <t>Footwear that is transitioning out</t>
  </si>
  <si>
    <t>Footwear</t>
  </si>
  <si>
    <t>SP</t>
  </si>
  <si>
    <t>Current Month:</t>
  </si>
  <si>
    <t>Current Year:</t>
  </si>
  <si>
    <t>MONTH</t>
  </si>
  <si>
    <t>SEASON</t>
  </si>
  <si>
    <t>1</t>
  </si>
  <si>
    <t>2</t>
  </si>
  <si>
    <t>3</t>
  </si>
  <si>
    <t>4</t>
  </si>
  <si>
    <t>5</t>
  </si>
  <si>
    <t>6</t>
  </si>
  <si>
    <t>7</t>
  </si>
  <si>
    <t>8</t>
  </si>
  <si>
    <t>9</t>
  </si>
  <si>
    <t>10</t>
  </si>
  <si>
    <t>11</t>
  </si>
  <si>
    <t>12</t>
  </si>
  <si>
    <t>FA</t>
  </si>
  <si>
    <t>HO</t>
  </si>
  <si>
    <t>SU</t>
  </si>
  <si>
    <t>TWO SEASONS AGO</t>
  </si>
  <si>
    <t>THREE SEASONS AGO</t>
  </si>
  <si>
    <t>FOUR SEASONS AGO</t>
  </si>
  <si>
    <t>LAST SEASON</t>
  </si>
  <si>
    <t>Last Year:</t>
  </si>
  <si>
    <t>CENTRAL INVENTORY</t>
  </si>
  <si>
    <t>DTC STORES INVENTORY</t>
  </si>
  <si>
    <r>
      <t xml:space="preserve">NOT IN SEASON INVENTORY
</t>
    </r>
    <r>
      <rPr>
        <sz val="11"/>
        <color theme="0"/>
        <rFont val="Calibri"/>
        <family val="2"/>
        <scheme val="minor"/>
      </rPr>
      <t>(@ POINT IN TIME OF SUBMISSION)</t>
    </r>
  </si>
  <si>
    <t xml:space="preserve">INSTRUCTIONS/DEFINITION: </t>
  </si>
  <si>
    <r>
      <t xml:space="preserve">1. PLEASE COMPLETE THE ABOVE INVENTORY FORECAST BY MONTH FOLLOWING THE NORMAL PROCESS - INCLUDE ALL CENTRAL INVENTORY TOTALS INCLUDING CORE, CARRY-OVER AND CLOSEOUT PRODUCT FOLLOWING THE NORMAL PROCESS. 
2. PLEASE COMPLETE THE BELOW TABLE OF INVENTORY THAT FALLS IN TO EACH OF THESE PREVIOUS SEASONAL BUCKETS. WE WILL REFER TO THESE ITEMS AS "NOT IN SEASON". THIS SHOULD EXCLUDE CORE CHUCK AND CARRY-OVER PRODUCT.
          •	ENTER THE UNITS OF INVENTORY (NON-CORE CHUCK / NON-CARRY-OVER) AGED AND/OR FROM EACH SEASON AS NOTED IN THE TABLES BELOW. 
3. FOR THE IMMEDIATELY PRECEDING SEASON (SEE ROW 48), INCLUDE ONLY THOSE STYLES THAT ARE TRANSITIONING OUT OF THE LINE.
          •	ANY STYLES THAT HAVE PRODUCT LIFECYCLES EXTENDING INTO THE CURRENT SEASON AND THAT ARE PART OF THE FULL-PRICE OFFER WITHIN STORES </t>
    </r>
    <r>
      <rPr>
        <u/>
        <sz val="11"/>
        <color theme="1"/>
        <rFont val="Calibri"/>
        <family val="2"/>
        <scheme val="minor"/>
      </rPr>
      <t>SHO</t>
    </r>
    <r>
      <rPr>
        <u/>
        <sz val="11"/>
        <color theme="1"/>
        <rFont val="Calibri (Body)"/>
      </rPr>
      <t>ULD NOT</t>
    </r>
    <r>
      <rPr>
        <sz val="11"/>
        <color theme="1"/>
        <rFont val="Calibri"/>
        <family val="2"/>
        <scheme val="minor"/>
      </rPr>
      <t xml:space="preserve"> BE INCLUDED IN THE "NOT IN SEASON" INVENTORY.
          •	ON THE OTHER HAND, ANY STYLES THAT ARE TRANSITIONING OUT OF THE LINE (E.G., ON PROMOTION TO CLEAR INVENTORY AND/OR TRANSITIONED TO OUTLET STORES) </t>
    </r>
    <r>
      <rPr>
        <u/>
        <sz val="11"/>
        <color theme="1"/>
        <rFont val="Calibri (Body)"/>
      </rPr>
      <t>SHOULD</t>
    </r>
    <r>
      <rPr>
        <sz val="11"/>
        <color theme="1"/>
        <rFont val="Calibri"/>
        <family val="2"/>
        <scheme val="minor"/>
      </rPr>
      <t xml:space="preserve"> BE INCLUDED IN "NOT IN SEASON" INVENT</t>
    </r>
    <r>
      <rPr>
        <sz val="11"/>
        <color theme="1"/>
        <rFont val="Calibri (Body)"/>
      </rPr>
      <t>ORY.</t>
    </r>
    <r>
      <rPr>
        <u/>
        <sz val="11"/>
        <color theme="1"/>
        <rFont val="Calibri (Body)"/>
      </rPr>
      <t xml:space="preserve">
</t>
    </r>
    <r>
      <rPr>
        <sz val="11"/>
        <color theme="1"/>
        <rFont val="Calibri (Body)"/>
      </rPr>
      <t xml:space="preserve">4. </t>
    </r>
    <r>
      <rPr>
        <sz val="11"/>
        <color theme="1"/>
        <rFont val="Calibri"/>
        <family val="2"/>
        <scheme val="minor"/>
      </rPr>
      <t>ENTER THE "NOT IN SEASON" INVENTORY TOTALS AS DEFINED ABOVE AND NOTED IN THE BELOW TABLES THAT IS HELD IN 1) YOUR CENTRAL DISTRIBUTION CENTER AND 2) IN YOUR DTC STORES (MONO-BRAND + FACTORY OUTLET).
5. THIS SHOULD BE A SNAPSHOT OF THE END OF THE MONTH INVENTORY EACH MONTH.
6. ACCESSORIES LINE DOES NOT INCLUDE LACES.</t>
    </r>
  </si>
  <si>
    <r>
      <t xml:space="preserve">This workbook presents the structure of the GPM Partner Input Forms. The intent is that each partner will provide a separate XLS file with the listed tabs for each market / group of markets that you currently report separately. 
</t>
    </r>
    <r>
      <rPr>
        <b/>
        <sz val="11"/>
        <color theme="1"/>
        <rFont val="Calibri"/>
        <family val="2"/>
        <scheme val="minor"/>
      </rPr>
      <t>Each file should be named as: GPM_PARTNER_[Market Code]_[YYYYMMDD]</t>
    </r>
    <r>
      <rPr>
        <sz val="11"/>
        <color theme="1"/>
        <rFont val="Calibri"/>
        <family val="2"/>
        <scheme val="minor"/>
      </rPr>
      <t xml:space="preserve">
For reference, your Market Code will be displayed on the "File Input" worksheet once you select your legal entity and reporting country.
For example, if Partner NorthAM provided a file of their Canadian March financials on April 10th, 2019, their xls workbook shall be named: "GPM_PARTNER_CAN_20190410"
Once completed, please email the file to  </t>
    </r>
    <r>
      <rPr>
        <b/>
        <sz val="11"/>
        <color theme="1"/>
        <rFont val="Calibri"/>
        <family val="2"/>
        <scheme val="minor"/>
      </rPr>
      <t>ali.difrancesco@converse.com</t>
    </r>
    <r>
      <rPr>
        <sz val="11"/>
        <color theme="1"/>
        <rFont val="Calibri"/>
        <family val="2"/>
        <scheme val="minor"/>
      </rPr>
      <t xml:space="preserve"> and </t>
    </r>
    <r>
      <rPr>
        <b/>
        <sz val="11"/>
        <color theme="1"/>
        <rFont val="Calibri"/>
        <family val="2"/>
        <scheme val="minor"/>
      </rPr>
      <t>sarah.fagan@converse.com</t>
    </r>
    <r>
      <rPr>
        <sz val="11"/>
        <color theme="1"/>
        <rFont val="Calibri"/>
        <family val="2"/>
        <scheme val="minor"/>
      </rPr>
      <t xml:space="preserve">. </t>
    </r>
    <r>
      <rPr>
        <b/>
        <u/>
        <sz val="11"/>
        <color theme="1"/>
        <rFont val="Calibri (Body)_x0000_"/>
      </rPr>
      <t>Please submit your monthly update by the 10th business day after the close of the prior month.</t>
    </r>
  </si>
  <si>
    <t>SPRING '23 BUY</t>
  </si>
  <si>
    <t>SUMMER '23 BUY</t>
  </si>
  <si>
    <t>FALL '22 BUY</t>
  </si>
  <si>
    <t>HOLIDAY '22 BUY</t>
  </si>
  <si>
    <t>UPDATE AS YOU DEVELOP PLAN / PERSPECTIVE OF 2022</t>
  </si>
  <si>
    <t>Q1 2022</t>
  </si>
  <si>
    <t>Q2 2022</t>
  </si>
  <si>
    <t>Q3 2022</t>
  </si>
  <si>
    <t>Q4 2022</t>
  </si>
  <si>
    <t>DTC Stores</t>
  </si>
  <si>
    <t>DTC Digital</t>
  </si>
  <si>
    <t>Wholesale Stores</t>
  </si>
  <si>
    <t>Wholesale Digital</t>
  </si>
  <si>
    <t>MAP</t>
  </si>
  <si>
    <t>MAP ACTIVE PHILIPPINES INC</t>
  </si>
  <si>
    <t>MAP ACTIVE PHILIPPINES INC PH-Philippines</t>
  </si>
  <si>
    <t>Chuck Iteration</t>
  </si>
  <si>
    <t>Basketball</t>
  </si>
  <si>
    <t>Skate</t>
  </si>
  <si>
    <t>PLEASE INCLUDE COMMENTARY ON MATERIAL MOVEMENTS FROM LAST MONTH'S SUBMISSION:</t>
  </si>
  <si>
    <t>TOTAL DTC STORES FW BUY</t>
  </si>
  <si>
    <t>TOTAL DTC DIGITAL FW BUY</t>
  </si>
  <si>
    <t>TOTAL WHOLESALE DIGITAL FW BUY</t>
  </si>
  <si>
    <t>TOTAL WHOLESALE STORES FW BUY</t>
  </si>
  <si>
    <t>TOTAL FW BUY</t>
  </si>
  <si>
    <r>
      <t xml:space="preserve">Each </t>
    </r>
    <r>
      <rPr>
        <u/>
        <sz val="11"/>
        <color theme="1"/>
        <rFont val="Calibri (Body)_x0000_"/>
      </rPr>
      <t>month</t>
    </r>
    <r>
      <rPr>
        <sz val="11"/>
        <color theme="1"/>
        <rFont val="Calibri"/>
        <family val="2"/>
        <scheme val="minor"/>
      </rPr>
      <t>, please submit an updated forecast of the units you intend to purchase at the time of your monthly submission. Complete your forecast for each season that you have developed a perspective (e.g., current season + 1 or 2 next seasons) reflecting on your purchases to date and your updated outlook for the months to come.
Enter the total units to the nearest integer. Do not format your numbers in any way (i.e., do not use "," or "." as a thousands separator, etc.).
As you set the plan for each season (e.g., following SIM), please capture your seasonal Buy plan in the second table on the worksheet split by month as noted. 
Note: Core Chucks should include High and Ox SKUs of the eight core colorways (white, black, navy, red, natural, pink, charcoal, and black mono).
Chuck Classics should include all CTAS seasonal prints and colorways (but exclude iterations).
Please do not include local-for-local (i.e., locally produced) units in your Buy forecast.
Please do not include laces in your Accessories forecast.
In lines 19-23 and 40-44, please include the footwear unit split between DTC Stores, DTC Digital, Wholesale Stores and Wholesale Digital. The footwear totals in lines 23 and 44 should equal the total footwear numbers in lines 15 and 36 respectively. 
We have included a comments box to explain any material movements from last month's submission.</t>
    </r>
  </si>
  <si>
    <r>
      <t xml:space="preserve">Each </t>
    </r>
    <r>
      <rPr>
        <u/>
        <sz val="11"/>
        <color theme="1"/>
        <rFont val="Calibri (Body)_x0000_"/>
      </rPr>
      <t>quarter</t>
    </r>
    <r>
      <rPr>
        <sz val="11"/>
        <color theme="1"/>
        <rFont val="Calibri"/>
        <family val="2"/>
        <scheme val="minor"/>
      </rPr>
      <t>, please submit your inventory forecast by product category as noted. Reference your planned arriving shipments, forecasted sales into accounts / DTC stores, and apply any adjustments that come up under "Other". The ending inventory of a given month should be used as the beginning inventory for the following month. Please note, additional input is now required to track "Not in Season" Inventory as part of the Inventory reporting + forecast requirement. Enter the total units of "Not in Season" Inventory as instructed on the Inventory Forecast by Month worksheet.
Enter the total units to the nearest integer. Do not format your numbers in any way (i.e., do not use "," or "." as a thousands separator, etc.).
Note: "Other" should be used to capture other losses / gains due to e.g., returns, damage, losses, etc. It can be used to capture either a gain (+ value) or a loss (- value) in inventory.
Include local-for-local (i.e., locally produced) units in your Inventory forecast.
Please do not include laces in your Accessories forecast.
As you will note, we have included reference KPIs at the bottom of the Inventory Forecast by Month worksheet. These KPIs are provided for reference only - they are based on our standard global definitions:
12 Mo. Forward Looking Months of Sales = Total Ending FW Inventory / Average Units Sold to Accounts over the coming 12 months (i.e., forecasted Units Sold to Accounts)
12 Mo. Backward Looking Months of Sales = Total Ending FW Inventory / Average Units Sold to Accounts over the trailing 12 months
We have included a comments box to explain any material movements from last month's submission.</t>
    </r>
  </si>
  <si>
    <t>Each month, please submit your TWE forecast split by DTC Stores vs. DTC Digital vs. Wholesale Stores vs. Wholesale Digital by month as noted. Your TWE forecast should reference / tie to the units you expect to sell in to Converse stores + digital channels (DTC) and accounts  + account digital channels (Wholesale).
Note: Submit your TWE forecast in your local / reporting currency in 000s. Do not format your numbers in any way (i.e., do not use "," or "." as a thousands separator, etc.).
Include local-for-local (i.e., locally produced) units in your TWE forecast.
We have included a comments box to explain any material movements from last month's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</si>
</sst>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0.0%"/>
    <numFmt numFmtId="167" formatCode="_(* #,##0_);_(* \(#,##0\);_(* &quot;-&quot;??_);_(@_)"/>
    <numFmt numFmtId="168" formatCode="[$-409]mmm\-yy;@"/>
    <numFmt numFmtId="169" formatCode="[$-409]d\-mmm\-yy;@"/>
    <numFmt numFmtId="170" formatCode="#,##0.0"/>
  </numFmts>
  <fonts count="25">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b/>
      <sz val="11"/>
      <color rgb="FFFF0000"/>
      <name val="Calibri"/>
      <family val="2"/>
      <scheme val="minor"/>
    </font>
    <font>
      <sz val="10"/>
      <color rgb="FF000000"/>
      <name val="Tahoma"/>
      <family val="2"/>
    </font>
    <font>
      <b/>
      <sz val="10"/>
      <color rgb="FF000000"/>
      <name val="Tahoma"/>
      <family val="2"/>
    </font>
    <font>
      <b/>
      <sz val="12"/>
      <color theme="1"/>
      <name val="Calibri"/>
      <family val="2"/>
      <scheme val="minor"/>
    </font>
    <font>
      <b/>
      <sz val="14"/>
      <color theme="0"/>
      <name val="Calibri"/>
      <family val="2"/>
      <scheme val="minor"/>
    </font>
    <font>
      <b/>
      <u/>
      <sz val="11"/>
      <color theme="1"/>
      <name val="Calibri (Body)_x0000_"/>
    </font>
    <font>
      <u/>
      <sz val="11"/>
      <color theme="1"/>
      <name val="Calibri (Body)_x0000_"/>
    </font>
    <font>
      <b/>
      <sz val="12"/>
      <color rgb="FF000000"/>
      <name val="Calibri"/>
      <family val="2"/>
      <scheme val="minor"/>
    </font>
    <font>
      <b/>
      <sz val="14"/>
      <color rgb="FFFFFFFF"/>
      <name val="Calibri"/>
      <family val="2"/>
      <scheme val="minor"/>
    </font>
    <font>
      <b/>
      <sz val="11"/>
      <color rgb="FFFFFFFF"/>
      <name val="Calibri"/>
      <family val="2"/>
      <scheme val="minor"/>
    </font>
    <font>
      <sz val="11"/>
      <color rgb="FF000000"/>
      <name val="Calibri"/>
      <family val="2"/>
      <scheme val="minor"/>
    </font>
    <font>
      <u/>
      <sz val="11"/>
      <color rgb="FF000000"/>
      <name val="Calibri (Body)"/>
    </font>
    <font>
      <sz val="8"/>
      <name val="Calibri"/>
      <family val="2"/>
      <scheme val="minor"/>
    </font>
    <font>
      <u/>
      <sz val="11"/>
      <color theme="1"/>
      <name val="Calibri (Body)"/>
    </font>
    <font>
      <sz val="11"/>
      <color theme="0"/>
      <name val="Calibri"/>
      <family val="2"/>
      <scheme val="minor"/>
    </font>
    <font>
      <sz val="11"/>
      <color theme="1"/>
      <name val="Calibri (Body)"/>
    </font>
    <font>
      <u/>
      <sz val="11"/>
      <color theme="1"/>
      <name val="Calibri"/>
      <family val="2"/>
      <scheme val="minor"/>
    </font>
    <font>
      <sz val="11"/>
      <color rgb="FFFF0000"/>
      <name val="Calibri"/>
      <family val="2"/>
      <scheme val="minor"/>
    </font>
    <font>
      <sz val="11"/>
      <name val="Calibri"/>
      <family val="2"/>
      <scheme val="minor"/>
    </font>
  </fonts>
  <fills count="1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bgColor indexed="64"/>
      </patternFill>
    </fill>
    <fill>
      <patternFill patternType="solid">
        <fgColor rgb="FFFFC000"/>
        <bgColor indexed="64"/>
      </patternFill>
    </fill>
    <fill>
      <patternFill patternType="solid">
        <fgColor theme="9" tint="0.79998168889431442"/>
        <bgColor indexed="64"/>
      </patternFill>
    </fill>
    <fill>
      <patternFill patternType="solid">
        <fgColor theme="8"/>
        <bgColor indexed="64"/>
      </patternFill>
    </fill>
    <fill>
      <patternFill patternType="solid">
        <fgColor theme="1" tint="0.499984740745262"/>
        <bgColor indexed="64"/>
      </patternFill>
    </fill>
    <fill>
      <patternFill patternType="solid">
        <fgColor theme="9"/>
        <bgColor indexed="64"/>
      </patternFill>
    </fill>
    <fill>
      <patternFill patternType="solid">
        <fgColor rgb="FFD0CECE"/>
        <bgColor rgb="FF000000"/>
      </patternFill>
    </fill>
    <fill>
      <patternFill patternType="solid">
        <fgColor rgb="FF000000"/>
        <bgColor rgb="FF000000"/>
      </patternFill>
    </fill>
    <fill>
      <patternFill patternType="solid">
        <fgColor rgb="FFC00000"/>
        <bgColor rgb="FF000000"/>
      </patternFill>
    </fill>
  </fills>
  <borders count="86">
    <border>
      <left/>
      <right/>
      <top/>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medium">
        <color auto="1"/>
      </bottom>
      <diagonal/>
    </border>
    <border>
      <left style="medium">
        <color indexed="64"/>
      </left>
      <right style="medium">
        <color indexed="64"/>
      </right>
      <top style="medium">
        <color indexed="64"/>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medium">
        <color indexed="64"/>
      </right>
      <top style="thin">
        <color indexed="64"/>
      </top>
      <bottom style="thin">
        <color indexed="64"/>
      </bottom>
      <diagonal/>
    </border>
    <border>
      <left style="medium">
        <color auto="1"/>
      </left>
      <right style="medium">
        <color auto="1"/>
      </right>
      <top/>
      <bottom style="medium">
        <color auto="1"/>
      </bottom>
      <diagonal/>
    </border>
    <border>
      <left style="medium">
        <color indexed="64"/>
      </left>
      <right style="thin">
        <color theme="0" tint="-0.24994659260841701"/>
      </right>
      <top style="thin">
        <color indexed="64"/>
      </top>
      <bottom style="medium">
        <color indexed="64"/>
      </bottom>
      <diagonal/>
    </border>
    <border>
      <left style="thin">
        <color theme="0" tint="-0.24994659260841701"/>
      </left>
      <right style="thin">
        <color theme="0" tint="-0.24994659260841701"/>
      </right>
      <top style="thin">
        <color indexed="64"/>
      </top>
      <bottom style="medium">
        <color indexed="64"/>
      </bottom>
      <diagonal/>
    </border>
    <border>
      <left style="thin">
        <color theme="0" tint="-0.24994659260841701"/>
      </left>
      <right style="medium">
        <color indexed="64"/>
      </right>
      <top style="thin">
        <color indexed="64"/>
      </top>
      <bottom style="medium">
        <color indexed="64"/>
      </bottom>
      <diagonal/>
    </border>
    <border>
      <left style="medium">
        <color auto="1"/>
      </left>
      <right style="medium">
        <color auto="1"/>
      </right>
      <top/>
      <bottom/>
      <diagonal/>
    </border>
    <border>
      <left style="medium">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auto="1"/>
      </left>
      <right style="medium">
        <color auto="1"/>
      </right>
      <top style="thin">
        <color indexed="64"/>
      </top>
      <bottom style="thin">
        <color theme="0" tint="-0.2499465926084170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medium">
        <color indexed="64"/>
      </right>
      <top style="thin">
        <color indexed="64"/>
      </top>
      <bottom style="thin">
        <color theme="0" tint="-0.24994659260841701"/>
      </bottom>
      <diagonal/>
    </border>
    <border>
      <left style="medium">
        <color auto="1"/>
      </left>
      <right style="medium">
        <color auto="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medium">
        <color indexed="64"/>
      </right>
      <top style="thin">
        <color theme="0" tint="-0.24994659260841701"/>
      </top>
      <bottom/>
      <diagonal/>
    </border>
    <border>
      <left/>
      <right/>
      <top style="medium">
        <color auto="1"/>
      </top>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style="thin">
        <color theme="0" tint="-0.34998626667073579"/>
      </right>
      <top style="medium">
        <color indexed="64"/>
      </top>
      <bottom style="thin">
        <color theme="0" tint="-0.24994659260841701"/>
      </bottom>
      <diagonal/>
    </border>
    <border>
      <left style="thin">
        <color theme="0" tint="-0.34998626667073579"/>
      </left>
      <right style="thin">
        <color theme="0" tint="-0.34998626667073579"/>
      </right>
      <top style="medium">
        <color indexed="64"/>
      </top>
      <bottom style="thin">
        <color theme="0" tint="-0.24994659260841701"/>
      </bottom>
      <diagonal/>
    </border>
    <border>
      <left style="thin">
        <color theme="0" tint="-0.34998626667073579"/>
      </left>
      <right style="medium">
        <color indexed="64"/>
      </right>
      <top style="medium">
        <color indexed="64"/>
      </top>
      <bottom style="thin">
        <color theme="0" tint="-0.24994659260841701"/>
      </bottom>
      <diagonal/>
    </border>
    <border>
      <left style="medium">
        <color indexed="64"/>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style="thin">
        <color theme="0" tint="-0.34998626667073579"/>
      </left>
      <right style="medium">
        <color indexed="64"/>
      </right>
      <top style="thin">
        <color theme="0" tint="-0.24994659260841701"/>
      </top>
      <bottom style="thin">
        <color theme="0" tint="-0.24994659260841701"/>
      </bottom>
      <diagonal/>
    </border>
    <border>
      <left style="medium">
        <color indexed="64"/>
      </left>
      <right style="thin">
        <color theme="0" tint="-0.34998626667073579"/>
      </right>
      <top/>
      <bottom style="thin">
        <color indexed="64"/>
      </bottom>
      <diagonal/>
    </border>
    <border>
      <left style="thin">
        <color theme="0" tint="-0.34998626667073579"/>
      </left>
      <right style="thin">
        <color theme="0" tint="-0.34998626667073579"/>
      </right>
      <top/>
      <bottom style="thin">
        <color auto="1"/>
      </bottom>
      <diagonal/>
    </border>
    <border>
      <left style="thin">
        <color theme="0" tint="-0.34998626667073579"/>
      </left>
      <right style="medium">
        <color indexed="64"/>
      </right>
      <top/>
      <bottom style="thin">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medium">
        <color indexed="64"/>
      </right>
      <top style="thin">
        <color indexed="64"/>
      </top>
      <bottom style="medium">
        <color indexed="64"/>
      </bottom>
      <diagonal/>
    </border>
    <border>
      <left style="medium">
        <color indexed="64"/>
      </left>
      <right style="medium">
        <color indexed="64"/>
      </right>
      <top style="thin">
        <color rgb="FFBFBFBF"/>
      </top>
      <bottom style="medium">
        <color indexed="64"/>
      </bottom>
      <diagonal/>
    </border>
    <border>
      <left style="medium">
        <color indexed="64"/>
      </left>
      <right style="medium">
        <color indexed="64"/>
      </right>
      <top style="medium">
        <color indexed="64"/>
      </top>
      <bottom style="thin">
        <color rgb="FFBFBFBF"/>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bottom style="thick">
        <color rgb="FFFFC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auto="1"/>
      </right>
      <top/>
      <bottom/>
      <diagonal/>
    </border>
    <border>
      <left style="medium">
        <color indexed="64"/>
      </left>
      <right/>
      <top/>
      <bottom style="medium">
        <color auto="1"/>
      </bottom>
      <diagonal/>
    </border>
    <border>
      <left/>
      <right style="medium">
        <color auto="1"/>
      </right>
      <top/>
      <bottom style="medium">
        <color auto="1"/>
      </bottom>
      <diagonal/>
    </border>
    <border>
      <left style="medium">
        <color indexed="64"/>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auto="1"/>
      </right>
      <top/>
      <bottom style="thin">
        <color indexed="64"/>
      </bottom>
      <diagonal/>
    </border>
    <border>
      <left style="thin">
        <color auto="1"/>
      </left>
      <right/>
      <top style="thin">
        <color auto="1"/>
      </top>
      <bottom style="thin">
        <color auto="1"/>
      </bottom>
      <diagonal/>
    </border>
  </borders>
  <cellStyleXfs count="8">
    <xf numFmtId="0" fontId="0" fillId="0" borderId="0"/>
    <xf numFmtId="16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5" fontId="3" fillId="0" borderId="0" applyFont="0" applyFill="0" applyBorder="0" applyAlignment="0" applyProtection="0"/>
  </cellStyleXfs>
  <cellXfs count="231">
    <xf numFmtId="0" fontId="0" fillId="0" borderId="0" xfId="0"/>
    <xf numFmtId="0" fontId="0" fillId="0" borderId="0" xfId="0" applyAlignment="1">
      <alignment wrapText="1"/>
    </xf>
    <xf numFmtId="49" fontId="0" fillId="0" borderId="0" xfId="0" applyNumberFormat="1"/>
    <xf numFmtId="2" fontId="0" fillId="0" borderId="0" xfId="0" applyNumberFormat="1"/>
    <xf numFmtId="49" fontId="2" fillId="3" borderId="1" xfId="0" applyNumberFormat="1" applyFont="1" applyFill="1" applyBorder="1"/>
    <xf numFmtId="2" fontId="2" fillId="3" borderId="1" xfId="0" applyNumberFormat="1" applyFont="1" applyFill="1" applyBorder="1"/>
    <xf numFmtId="49" fontId="0" fillId="0" borderId="1" xfId="0" applyNumberFormat="1" applyBorder="1"/>
    <xf numFmtId="49" fontId="0" fillId="0" borderId="1" xfId="0" quotePrefix="1" applyNumberFormat="1" applyBorder="1"/>
    <xf numFmtId="1" fontId="0" fillId="0" borderId="1" xfId="0" applyNumberFormat="1" applyBorder="1"/>
    <xf numFmtId="2" fontId="0" fillId="0" borderId="1" xfId="0" applyNumberFormat="1" applyBorder="1"/>
    <xf numFmtId="49" fontId="2" fillId="4" borderId="1" xfId="0" applyNumberFormat="1" applyFont="1" applyFill="1" applyBorder="1"/>
    <xf numFmtId="0" fontId="0" fillId="0" borderId="0" xfId="0"/>
    <xf numFmtId="0" fontId="0" fillId="0" borderId="1" xfId="0" applyBorder="1"/>
    <xf numFmtId="49" fontId="0" fillId="0" borderId="1" xfId="0" applyNumberFormat="1" applyBorder="1"/>
    <xf numFmtId="0" fontId="2" fillId="3" borderId="1" xfId="0" applyFont="1" applyFill="1" applyBorder="1"/>
    <xf numFmtId="49" fontId="2" fillId="3" borderId="1" xfId="0" applyNumberFormat="1" applyFont="1" applyFill="1" applyBorder="1"/>
    <xf numFmtId="49" fontId="0" fillId="0" borderId="1" xfId="0" applyNumberFormat="1" applyBorder="1" applyAlignment="1">
      <alignment horizontal="center"/>
    </xf>
    <xf numFmtId="9" fontId="0" fillId="0" borderId="0" xfId="2" applyFont="1"/>
    <xf numFmtId="1" fontId="0" fillId="0" borderId="1" xfId="0" applyNumberFormat="1" applyBorder="1" applyAlignment="1">
      <alignment horizontal="center"/>
    </xf>
    <xf numFmtId="164" fontId="0" fillId="0" borderId="0" xfId="1" applyFont="1"/>
    <xf numFmtId="1" fontId="0" fillId="0" borderId="1" xfId="0" applyNumberFormat="1" applyBorder="1" applyAlignment="1">
      <alignment horizontal="right"/>
    </xf>
    <xf numFmtId="164" fontId="0" fillId="0" borderId="1" xfId="1" applyFont="1" applyBorder="1" applyAlignment="1">
      <alignment horizontal="right"/>
    </xf>
    <xf numFmtId="0" fontId="0" fillId="0" borderId="1" xfId="0" applyBorder="1" applyAlignment="1">
      <alignment horizontal="left"/>
    </xf>
    <xf numFmtId="49" fontId="2" fillId="3" borderId="1" xfId="0" applyNumberFormat="1" applyFont="1" applyFill="1" applyBorder="1" applyAlignment="1">
      <alignment horizontal="center"/>
    </xf>
    <xf numFmtId="166" fontId="0" fillId="0" borderId="1" xfId="2" applyNumberFormat="1" applyFont="1" applyBorder="1" applyAlignment="1">
      <alignment horizontal="center"/>
    </xf>
    <xf numFmtId="49" fontId="0" fillId="0" borderId="0" xfId="0" applyNumberFormat="1" applyAlignment="1">
      <alignment horizontal="center"/>
    </xf>
    <xf numFmtId="0" fontId="9" fillId="0" borderId="0" xfId="0" applyFont="1" applyAlignment="1"/>
    <xf numFmtId="167" fontId="0" fillId="0" borderId="0" xfId="7" applyNumberFormat="1" applyFont="1"/>
    <xf numFmtId="0" fontId="0" fillId="5" borderId="2" xfId="0" applyFill="1" applyBorder="1"/>
    <xf numFmtId="0" fontId="0" fillId="0" borderId="0" xfId="0" quotePrefix="1"/>
    <xf numFmtId="0" fontId="0" fillId="6" borderId="2" xfId="0" applyFill="1" applyBorder="1"/>
    <xf numFmtId="0" fontId="0" fillId="0" borderId="0" xfId="0" applyFill="1"/>
    <xf numFmtId="0" fontId="0" fillId="0" borderId="0" xfId="0" applyFill="1" applyBorder="1"/>
    <xf numFmtId="0" fontId="9" fillId="0" borderId="0" xfId="0" applyFont="1"/>
    <xf numFmtId="0" fontId="2" fillId="3" borderId="1" xfId="0" applyNumberFormat="1" applyFont="1" applyFill="1" applyBorder="1"/>
    <xf numFmtId="0" fontId="0" fillId="0" borderId="1" xfId="0" applyNumberFormat="1" applyBorder="1" applyAlignment="1">
      <alignment horizontal="center"/>
    </xf>
    <xf numFmtId="0" fontId="0" fillId="0" borderId="0" xfId="0" applyNumberFormat="1"/>
    <xf numFmtId="0" fontId="0" fillId="0" borderId="1" xfId="0" applyNumberFormat="1" applyBorder="1"/>
    <xf numFmtId="0" fontId="2" fillId="4" borderId="1" xfId="0" applyNumberFormat="1" applyFont="1" applyFill="1" applyBorder="1"/>
    <xf numFmtId="0" fontId="0" fillId="0" borderId="1" xfId="1" applyNumberFormat="1" applyFont="1" applyBorder="1"/>
    <xf numFmtId="0" fontId="6" fillId="4" borderId="1" xfId="0" applyNumberFormat="1" applyFont="1" applyFill="1" applyBorder="1"/>
    <xf numFmtId="3" fontId="0" fillId="5" borderId="5" xfId="7" applyNumberFormat="1" applyFont="1" applyFill="1" applyBorder="1" applyProtection="1">
      <protection locked="0"/>
    </xf>
    <xf numFmtId="3" fontId="0" fillId="5" borderId="6" xfId="0" applyNumberFormat="1" applyFill="1" applyBorder="1" applyProtection="1">
      <protection locked="0"/>
    </xf>
    <xf numFmtId="3" fontId="0" fillId="5" borderId="7" xfId="0" applyNumberFormat="1" applyFill="1" applyBorder="1" applyProtection="1">
      <protection locked="0"/>
    </xf>
    <xf numFmtId="3" fontId="0" fillId="5" borderId="43" xfId="7" applyNumberFormat="1" applyFont="1" applyFill="1" applyBorder="1" applyProtection="1">
      <protection locked="0"/>
    </xf>
    <xf numFmtId="3" fontId="0" fillId="5" borderId="44" xfId="0" applyNumberFormat="1" applyFill="1" applyBorder="1" applyProtection="1">
      <protection locked="0"/>
    </xf>
    <xf numFmtId="3" fontId="0" fillId="5" borderId="45" xfId="0" applyNumberFormat="1" applyFill="1" applyBorder="1" applyProtection="1">
      <protection locked="0"/>
    </xf>
    <xf numFmtId="3" fontId="0" fillId="5" borderId="14" xfId="7" applyNumberFormat="1" applyFont="1" applyFill="1" applyBorder="1" applyProtection="1">
      <protection locked="0"/>
    </xf>
    <xf numFmtId="3" fontId="0" fillId="5" borderId="2" xfId="0" applyNumberFormat="1" applyFill="1" applyBorder="1" applyProtection="1">
      <protection locked="0"/>
    </xf>
    <xf numFmtId="3" fontId="0" fillId="5" borderId="15" xfId="0" applyNumberFormat="1" applyFill="1" applyBorder="1" applyProtection="1">
      <protection locked="0"/>
    </xf>
    <xf numFmtId="3" fontId="0" fillId="5" borderId="17" xfId="7" applyNumberFormat="1" applyFont="1" applyFill="1" applyBorder="1" applyProtection="1">
      <protection locked="0"/>
    </xf>
    <xf numFmtId="3" fontId="0" fillId="5" borderId="18" xfId="0" applyNumberFormat="1" applyFill="1" applyBorder="1" applyProtection="1">
      <protection locked="0"/>
    </xf>
    <xf numFmtId="3" fontId="0" fillId="5" borderId="19" xfId="0" applyNumberFormat="1" applyFill="1" applyBorder="1" applyProtection="1">
      <protection locked="0"/>
    </xf>
    <xf numFmtId="3" fontId="0" fillId="5" borderId="21" xfId="7" applyNumberFormat="1" applyFont="1" applyFill="1" applyBorder="1" applyProtection="1">
      <protection locked="0"/>
    </xf>
    <xf numFmtId="3" fontId="0" fillId="5" borderId="22" xfId="0" applyNumberFormat="1" applyFill="1" applyBorder="1" applyProtection="1">
      <protection locked="0"/>
    </xf>
    <xf numFmtId="3" fontId="0" fillId="5" borderId="23" xfId="0" applyNumberFormat="1" applyFill="1" applyBorder="1" applyProtection="1">
      <protection locked="0"/>
    </xf>
    <xf numFmtId="3" fontId="0" fillId="5" borderId="25" xfId="7" applyNumberFormat="1" applyFont="1" applyFill="1" applyBorder="1" applyProtection="1">
      <protection locked="0"/>
    </xf>
    <xf numFmtId="3" fontId="0" fillId="5" borderId="26" xfId="0" applyNumberFormat="1" applyFill="1" applyBorder="1" applyProtection="1">
      <protection locked="0"/>
    </xf>
    <xf numFmtId="3" fontId="0" fillId="5" borderId="27" xfId="0" applyNumberFormat="1" applyFill="1" applyBorder="1" applyProtection="1">
      <protection locked="0"/>
    </xf>
    <xf numFmtId="3" fontId="0" fillId="5" borderId="29" xfId="7" applyNumberFormat="1" applyFont="1" applyFill="1" applyBorder="1" applyProtection="1">
      <protection locked="0"/>
    </xf>
    <xf numFmtId="3" fontId="0" fillId="5" borderId="30" xfId="0" applyNumberFormat="1" applyFill="1" applyBorder="1" applyProtection="1">
      <protection locked="0"/>
    </xf>
    <xf numFmtId="3" fontId="0" fillId="5" borderId="31" xfId="0" applyNumberFormat="1" applyFill="1" applyBorder="1" applyProtection="1">
      <protection locked="0"/>
    </xf>
    <xf numFmtId="3" fontId="0" fillId="5" borderId="34" xfId="7" applyNumberFormat="1" applyFont="1" applyFill="1" applyBorder="1" applyAlignment="1" applyProtection="1">
      <alignment vertical="center"/>
      <protection locked="0"/>
    </xf>
    <xf numFmtId="3" fontId="0" fillId="5" borderId="35" xfId="7" applyNumberFormat="1" applyFont="1" applyFill="1" applyBorder="1" applyAlignment="1" applyProtection="1">
      <alignment vertical="center"/>
      <protection locked="0"/>
    </xf>
    <xf numFmtId="3" fontId="0" fillId="5" borderId="36" xfId="7" applyNumberFormat="1" applyFont="1" applyFill="1" applyBorder="1" applyAlignment="1" applyProtection="1">
      <alignment vertical="center"/>
      <protection locked="0"/>
    </xf>
    <xf numFmtId="3" fontId="0" fillId="5" borderId="38" xfId="7" applyNumberFormat="1" applyFont="1" applyFill="1" applyBorder="1" applyAlignment="1" applyProtection="1">
      <alignment vertical="center"/>
      <protection locked="0"/>
    </xf>
    <xf numFmtId="3" fontId="0" fillId="5" borderId="39" xfId="7" applyNumberFormat="1" applyFont="1" applyFill="1" applyBorder="1" applyAlignment="1" applyProtection="1">
      <alignment vertical="center"/>
      <protection locked="0"/>
    </xf>
    <xf numFmtId="3" fontId="0" fillId="5" borderId="40" xfId="7" applyNumberFormat="1" applyFont="1" applyFill="1" applyBorder="1" applyAlignment="1" applyProtection="1">
      <alignment vertical="center"/>
      <protection locked="0"/>
    </xf>
    <xf numFmtId="0" fontId="0" fillId="0" borderId="0" xfId="0" applyAlignment="1">
      <alignment vertical="top" wrapText="1"/>
    </xf>
    <xf numFmtId="0" fontId="0" fillId="0" borderId="1" xfId="0" applyBorder="1" applyAlignment="1">
      <alignment vertical="top" wrapText="1"/>
    </xf>
    <xf numFmtId="0" fontId="1" fillId="11" borderId="1" xfId="0" applyFont="1" applyFill="1" applyBorder="1" applyAlignment="1">
      <alignment horizontal="center" wrapText="1"/>
    </xf>
    <xf numFmtId="0" fontId="1" fillId="10" borderId="1" xfId="0" applyFont="1" applyFill="1" applyBorder="1" applyAlignment="1">
      <alignment horizontal="center" vertical="top" wrapText="1"/>
    </xf>
    <xf numFmtId="0" fontId="1" fillId="7" borderId="1" xfId="0" applyFont="1" applyFill="1" applyBorder="1" applyAlignment="1">
      <alignment horizontal="center" vertical="top" wrapText="1"/>
    </xf>
    <xf numFmtId="0" fontId="1" fillId="12" borderId="1" xfId="0" applyFont="1" applyFill="1" applyBorder="1" applyAlignment="1">
      <alignment horizontal="center" vertical="top" wrapText="1"/>
    </xf>
    <xf numFmtId="49" fontId="9" fillId="5" borderId="60" xfId="0" applyNumberFormat="1" applyFont="1" applyFill="1" applyBorder="1" applyAlignment="1" applyProtection="1">
      <alignment horizontal="center"/>
      <protection locked="0"/>
    </xf>
    <xf numFmtId="169" fontId="0" fillId="5" borderId="60" xfId="0" applyNumberFormat="1" applyFill="1" applyBorder="1" applyAlignment="1" applyProtection="1">
      <alignment horizontal="center"/>
      <protection locked="0"/>
    </xf>
    <xf numFmtId="0" fontId="9" fillId="0" borderId="0" xfId="0" applyFont="1" applyAlignment="1">
      <alignment horizontal="right"/>
    </xf>
    <xf numFmtId="0" fontId="0" fillId="0" borderId="0" xfId="0" applyAlignment="1">
      <alignment horizontal="right"/>
    </xf>
    <xf numFmtId="0" fontId="13" fillId="13" borderId="58" xfId="0" applyNumberFormat="1" applyFont="1" applyFill="1" applyBorder="1" applyAlignment="1" applyProtection="1">
      <alignment horizontal="center"/>
    </xf>
    <xf numFmtId="0" fontId="9" fillId="6" borderId="8" xfId="0" applyNumberFormat="1" applyFont="1" applyFill="1" applyBorder="1" applyAlignment="1" applyProtection="1">
      <alignment horizontal="center"/>
    </xf>
    <xf numFmtId="0" fontId="13" fillId="13" borderId="58" xfId="0" applyFont="1" applyFill="1" applyBorder="1" applyAlignment="1" applyProtection="1">
      <alignment horizontal="center"/>
    </xf>
    <xf numFmtId="1" fontId="0" fillId="0" borderId="0" xfId="0" applyNumberFormat="1"/>
    <xf numFmtId="0" fontId="16" fillId="0" borderId="61" xfId="0" applyFont="1" applyBorder="1" applyAlignment="1">
      <alignment vertical="top" wrapText="1"/>
    </xf>
    <xf numFmtId="0" fontId="15" fillId="15" borderId="1" xfId="0" applyFont="1" applyFill="1" applyBorder="1" applyAlignment="1">
      <alignment horizontal="center" vertical="top" wrapText="1"/>
    </xf>
    <xf numFmtId="49" fontId="0" fillId="0" borderId="62" xfId="0" applyNumberFormat="1" applyFill="1" applyBorder="1"/>
    <xf numFmtId="0" fontId="2" fillId="3" borderId="1" xfId="0" applyFont="1" applyFill="1" applyBorder="1" applyAlignment="1">
      <alignment horizontal="right"/>
    </xf>
    <xf numFmtId="0" fontId="0" fillId="6" borderId="60" xfId="0" applyFill="1" applyBorder="1" applyAlignment="1">
      <alignment horizontal="center"/>
    </xf>
    <xf numFmtId="0" fontId="9" fillId="0" borderId="0" xfId="0" applyFont="1" applyAlignment="1" applyProtection="1"/>
    <xf numFmtId="167" fontId="0" fillId="0" borderId="0" xfId="7" applyNumberFormat="1" applyFont="1" applyProtection="1"/>
    <xf numFmtId="0" fontId="0" fillId="0" borderId="0" xfId="0" applyProtection="1"/>
    <xf numFmtId="0" fontId="0" fillId="5" borderId="2" xfId="0" applyFill="1" applyBorder="1" applyProtection="1"/>
    <xf numFmtId="0" fontId="0" fillId="0" borderId="0" xfId="0" quotePrefix="1" applyProtection="1"/>
    <xf numFmtId="0" fontId="0" fillId="6" borderId="2" xfId="0" applyFill="1" applyBorder="1" applyProtection="1"/>
    <xf numFmtId="0" fontId="0" fillId="0" borderId="0" xfId="0" applyFill="1" applyProtection="1"/>
    <xf numFmtId="0" fontId="0" fillId="0" borderId="0" xfId="0" applyFill="1" applyBorder="1" applyProtection="1"/>
    <xf numFmtId="0" fontId="9" fillId="0" borderId="0" xfId="0" applyFont="1" applyProtection="1"/>
    <xf numFmtId="0" fontId="10" fillId="2" borderId="4" xfId="0" applyFont="1" applyFill="1" applyBorder="1" applyAlignment="1" applyProtection="1">
      <alignment horizontal="center"/>
    </xf>
    <xf numFmtId="168" fontId="2" fillId="0" borderId="9" xfId="7" applyNumberFormat="1" applyFont="1" applyBorder="1" applyAlignment="1" applyProtection="1">
      <alignment horizontal="center"/>
    </xf>
    <xf numFmtId="168" fontId="2" fillId="0" borderId="10" xfId="7" applyNumberFormat="1" applyFont="1" applyBorder="1" applyAlignment="1" applyProtection="1">
      <alignment horizontal="center"/>
    </xf>
    <xf numFmtId="168" fontId="2" fillId="0" borderId="11" xfId="7" applyNumberFormat="1" applyFont="1" applyBorder="1" applyAlignment="1" applyProtection="1">
      <alignment horizontal="center"/>
    </xf>
    <xf numFmtId="168" fontId="0" fillId="0" borderId="0" xfId="0" applyNumberFormat="1" applyProtection="1"/>
    <xf numFmtId="49" fontId="9" fillId="8" borderId="28" xfId="0" applyNumberFormat="1" applyFont="1" applyFill="1" applyBorder="1" applyAlignment="1" applyProtection="1">
      <alignment horizontal="center"/>
    </xf>
    <xf numFmtId="1" fontId="2" fillId="0" borderId="29" xfId="7" applyNumberFormat="1" applyFont="1" applyBorder="1" applyAlignment="1" applyProtection="1">
      <alignment horizontal="center"/>
    </xf>
    <xf numFmtId="168" fontId="2" fillId="0" borderId="30" xfId="7" applyNumberFormat="1" applyFont="1" applyBorder="1" applyAlignment="1" applyProtection="1">
      <alignment horizontal="center"/>
    </xf>
    <xf numFmtId="168" fontId="2" fillId="0" borderId="31" xfId="7" applyNumberFormat="1" applyFont="1" applyBorder="1" applyAlignment="1" applyProtection="1">
      <alignment horizontal="center"/>
    </xf>
    <xf numFmtId="168" fontId="2" fillId="0" borderId="29" xfId="7" applyNumberFormat="1" applyFont="1" applyBorder="1" applyAlignment="1" applyProtection="1">
      <alignment horizontal="center"/>
    </xf>
    <xf numFmtId="49" fontId="0" fillId="0" borderId="12" xfId="0" applyNumberFormat="1" applyBorder="1" applyAlignment="1" applyProtection="1">
      <alignment horizontal="left"/>
    </xf>
    <xf numFmtId="49" fontId="0" fillId="0" borderId="13" xfId="0" applyNumberFormat="1" applyBorder="1" applyAlignment="1" applyProtection="1">
      <alignment horizontal="left"/>
    </xf>
    <xf numFmtId="49" fontId="0" fillId="0" borderId="16" xfId="0" applyNumberFormat="1" applyBorder="1" applyAlignment="1" applyProtection="1">
      <alignment horizontal="left"/>
    </xf>
    <xf numFmtId="49" fontId="0" fillId="0" borderId="20" xfId="0" applyNumberFormat="1" applyFill="1" applyBorder="1" applyAlignment="1" applyProtection="1">
      <alignment horizontal="left"/>
    </xf>
    <xf numFmtId="3" fontId="0" fillId="6" borderId="21" xfId="7" applyNumberFormat="1" applyFont="1" applyFill="1" applyBorder="1" applyProtection="1"/>
    <xf numFmtId="3" fontId="0" fillId="6" borderId="22" xfId="7" applyNumberFormat="1" applyFont="1" applyFill="1" applyBorder="1" applyProtection="1"/>
    <xf numFmtId="3" fontId="0" fillId="6" borderId="23" xfId="7" applyNumberFormat="1" applyFont="1" applyFill="1" applyBorder="1" applyProtection="1"/>
    <xf numFmtId="49" fontId="0" fillId="0" borderId="0" xfId="0" applyNumberFormat="1" applyProtection="1"/>
    <xf numFmtId="49" fontId="0" fillId="0" borderId="20" xfId="0" applyNumberFormat="1" applyBorder="1" applyProtection="1"/>
    <xf numFmtId="49" fontId="0" fillId="0" borderId="24" xfId="0" applyNumberFormat="1" applyBorder="1" applyProtection="1"/>
    <xf numFmtId="49" fontId="0" fillId="0" borderId="41" xfId="0" applyNumberFormat="1" applyFill="1" applyBorder="1" applyProtection="1"/>
    <xf numFmtId="3" fontId="0" fillId="0" borderId="41" xfId="7" applyNumberFormat="1" applyFont="1" applyFill="1" applyBorder="1" applyProtection="1"/>
    <xf numFmtId="3" fontId="0" fillId="0" borderId="41" xfId="0" applyNumberFormat="1" applyFill="1" applyBorder="1" applyProtection="1"/>
    <xf numFmtId="0" fontId="14" fillId="14" borderId="59" xfId="0" applyFont="1" applyFill="1" applyBorder="1" applyAlignment="1" applyProtection="1">
      <alignment horizontal="center"/>
    </xf>
    <xf numFmtId="49" fontId="0" fillId="0" borderId="4" xfId="0" applyNumberFormat="1" applyBorder="1" applyAlignment="1" applyProtection="1">
      <alignment horizontal="left"/>
    </xf>
    <xf numFmtId="49" fontId="0" fillId="0" borderId="28" xfId="0" applyNumberFormat="1" applyBorder="1" applyAlignment="1" applyProtection="1">
      <alignment horizontal="left"/>
    </xf>
    <xf numFmtId="49" fontId="0" fillId="0" borderId="32" xfId="0" applyNumberFormat="1" applyFill="1" applyBorder="1" applyAlignment="1" applyProtection="1">
      <alignment horizontal="left"/>
    </xf>
    <xf numFmtId="3" fontId="0" fillId="6" borderId="25" xfId="7" applyNumberFormat="1" applyFont="1" applyFill="1" applyBorder="1" applyProtection="1"/>
    <xf numFmtId="3" fontId="0" fillId="6" borderId="26" xfId="7" applyNumberFormat="1" applyFont="1" applyFill="1" applyBorder="1" applyProtection="1"/>
    <xf numFmtId="3" fontId="0" fillId="6" borderId="27" xfId="7" applyNumberFormat="1" applyFont="1" applyFill="1" applyBorder="1" applyProtection="1"/>
    <xf numFmtId="3" fontId="0" fillId="6" borderId="46" xfId="7" applyNumberFormat="1" applyFont="1" applyFill="1" applyBorder="1" applyAlignment="1" applyProtection="1">
      <alignment horizontal="right"/>
    </xf>
    <xf numFmtId="3" fontId="0" fillId="6" borderId="47" xfId="7" applyNumberFormat="1" applyFont="1" applyFill="1" applyBorder="1" applyAlignment="1" applyProtection="1">
      <alignment horizontal="right"/>
    </xf>
    <xf numFmtId="3" fontId="0" fillId="6" borderId="48" xfId="7" applyNumberFormat="1" applyFont="1" applyFill="1" applyBorder="1" applyAlignment="1" applyProtection="1">
      <alignment horizontal="right"/>
    </xf>
    <xf numFmtId="3" fontId="0" fillId="6" borderId="49" xfId="7" applyNumberFormat="1" applyFont="1" applyFill="1" applyBorder="1" applyAlignment="1" applyProtection="1">
      <alignment horizontal="right"/>
    </xf>
    <xf numFmtId="3" fontId="0" fillId="6" borderId="50" xfId="7" applyNumberFormat="1" applyFont="1" applyFill="1" applyBorder="1" applyAlignment="1" applyProtection="1">
      <alignment horizontal="right"/>
    </xf>
    <xf numFmtId="3" fontId="0" fillId="6" borderId="51" xfId="7" applyNumberFormat="1" applyFont="1" applyFill="1" applyBorder="1" applyAlignment="1" applyProtection="1">
      <alignment horizontal="right"/>
    </xf>
    <xf numFmtId="3" fontId="0" fillId="6" borderId="52" xfId="7" applyNumberFormat="1" applyFont="1" applyFill="1" applyBorder="1" applyAlignment="1" applyProtection="1">
      <alignment horizontal="right"/>
    </xf>
    <xf numFmtId="3" fontId="0" fillId="6" borderId="53" xfId="7" applyNumberFormat="1" applyFont="1" applyFill="1" applyBorder="1" applyAlignment="1" applyProtection="1">
      <alignment horizontal="right"/>
    </xf>
    <xf numFmtId="3" fontId="0" fillId="6" borderId="54" xfId="7" applyNumberFormat="1" applyFont="1" applyFill="1" applyBorder="1" applyAlignment="1" applyProtection="1">
      <alignment horizontal="right"/>
    </xf>
    <xf numFmtId="3" fontId="0" fillId="6" borderId="55" xfId="7" applyNumberFormat="1" applyFont="1" applyFill="1" applyBorder="1" applyAlignment="1" applyProtection="1">
      <alignment horizontal="right"/>
    </xf>
    <xf numFmtId="3" fontId="0" fillId="6" borderId="56" xfId="7" applyNumberFormat="1" applyFont="1" applyFill="1" applyBorder="1" applyAlignment="1" applyProtection="1">
      <alignment horizontal="right"/>
    </xf>
    <xf numFmtId="3" fontId="0" fillId="6" borderId="57" xfId="7" applyNumberFormat="1" applyFont="1" applyFill="1" applyBorder="1" applyAlignment="1" applyProtection="1">
      <alignment horizontal="right"/>
    </xf>
    <xf numFmtId="167" fontId="0" fillId="9" borderId="4" xfId="7" applyNumberFormat="1" applyFont="1" applyFill="1" applyBorder="1" applyAlignment="1" applyProtection="1">
      <alignment horizontal="center"/>
    </xf>
    <xf numFmtId="1" fontId="2" fillId="0" borderId="8" xfId="7" applyNumberFormat="1" applyFont="1" applyBorder="1" applyAlignment="1" applyProtection="1">
      <alignment horizontal="center"/>
    </xf>
    <xf numFmtId="1" fontId="2" fillId="0" borderId="28" xfId="7" applyNumberFormat="1" applyFont="1" applyBorder="1" applyAlignment="1" applyProtection="1">
      <alignment horizontal="center"/>
    </xf>
    <xf numFmtId="49" fontId="0" fillId="0" borderId="33" xfId="0" applyNumberFormat="1" applyFill="1" applyBorder="1" applyAlignment="1" applyProtection="1">
      <alignment horizontal="left" vertical="center" wrapText="1"/>
    </xf>
    <xf numFmtId="3" fontId="0" fillId="6" borderId="33" xfId="7" applyNumberFormat="1" applyFont="1" applyFill="1" applyBorder="1" applyAlignment="1" applyProtection="1">
      <alignment vertical="center"/>
    </xf>
    <xf numFmtId="49" fontId="0" fillId="0" borderId="37" xfId="0" applyNumberFormat="1" applyFill="1" applyBorder="1" applyAlignment="1" applyProtection="1">
      <alignment horizontal="left" vertical="center" wrapText="1"/>
    </xf>
    <xf numFmtId="3" fontId="0" fillId="6" borderId="37" xfId="7" applyNumberFormat="1" applyFont="1" applyFill="1" applyBorder="1" applyAlignment="1" applyProtection="1">
      <alignment vertical="center"/>
    </xf>
    <xf numFmtId="49" fontId="0" fillId="0" borderId="32" xfId="0" applyNumberFormat="1" applyBorder="1" applyAlignment="1" applyProtection="1">
      <alignment vertical="center" wrapText="1"/>
    </xf>
    <xf numFmtId="3" fontId="0" fillId="6" borderId="25" xfId="7" applyNumberFormat="1" applyFont="1" applyFill="1" applyBorder="1" applyAlignment="1" applyProtection="1">
      <alignment vertical="center"/>
    </xf>
    <xf numFmtId="3" fontId="0" fillId="6" borderId="26" xfId="0" applyNumberFormat="1" applyFill="1" applyBorder="1" applyAlignment="1" applyProtection="1">
      <alignment vertical="center"/>
    </xf>
    <xf numFmtId="3" fontId="0" fillId="6" borderId="27" xfId="0" applyNumberFormat="1" applyFill="1" applyBorder="1" applyAlignment="1" applyProtection="1">
      <alignment vertical="center"/>
    </xf>
    <xf numFmtId="3" fontId="0" fillId="6" borderId="32" xfId="7" applyNumberFormat="1" applyFont="1" applyFill="1" applyBorder="1" applyAlignment="1" applyProtection="1">
      <alignment vertical="center"/>
    </xf>
    <xf numFmtId="0" fontId="0" fillId="0" borderId="1" xfId="0" applyFont="1" applyBorder="1"/>
    <xf numFmtId="0" fontId="0" fillId="0" borderId="1" xfId="0" applyFill="1" applyBorder="1"/>
    <xf numFmtId="0" fontId="0" fillId="0" borderId="63" xfId="0" applyBorder="1" applyProtection="1"/>
    <xf numFmtId="167" fontId="0" fillId="0" borderId="63" xfId="7" applyNumberFormat="1" applyFont="1" applyBorder="1" applyProtection="1"/>
    <xf numFmtId="49" fontId="0" fillId="0" borderId="60" xfId="0" applyNumberFormat="1" applyFill="1" applyBorder="1" applyAlignment="1" applyProtection="1">
      <alignment horizontal="left" vertical="center"/>
    </xf>
    <xf numFmtId="0" fontId="0" fillId="0" borderId="0" xfId="0" applyAlignment="1" applyProtection="1">
      <alignment vertical="center"/>
    </xf>
    <xf numFmtId="49" fontId="0" fillId="0" borderId="32" xfId="0" applyNumberFormat="1" applyFill="1" applyBorder="1" applyAlignment="1" applyProtection="1">
      <alignment horizontal="left" vertical="center"/>
    </xf>
    <xf numFmtId="170" fontId="0" fillId="6" borderId="68" xfId="7" applyNumberFormat="1" applyFont="1" applyFill="1" applyBorder="1" applyAlignment="1" applyProtection="1">
      <alignment horizontal="center" vertical="center"/>
    </xf>
    <xf numFmtId="170" fontId="0" fillId="6" borderId="69" xfId="7" applyNumberFormat="1" applyFont="1" applyFill="1" applyBorder="1" applyAlignment="1" applyProtection="1">
      <alignment horizontal="center" vertical="center"/>
    </xf>
    <xf numFmtId="170" fontId="0" fillId="6" borderId="70" xfId="7" applyNumberFormat="1" applyFont="1" applyFill="1" applyBorder="1" applyAlignment="1" applyProtection="1">
      <alignment horizontal="center" vertical="center"/>
    </xf>
    <xf numFmtId="170" fontId="0" fillId="6" borderId="55" xfId="7" applyNumberFormat="1" applyFont="1" applyFill="1" applyBorder="1" applyAlignment="1" applyProtection="1">
      <alignment horizontal="center" vertical="center"/>
    </xf>
    <xf numFmtId="170" fontId="0" fillId="6" borderId="56" xfId="7" applyNumberFormat="1" applyFont="1" applyFill="1" applyBorder="1" applyAlignment="1" applyProtection="1">
      <alignment horizontal="center" vertical="center"/>
    </xf>
    <xf numFmtId="170" fontId="0" fillId="6" borderId="57" xfId="7" applyNumberFormat="1" applyFont="1" applyFill="1" applyBorder="1" applyAlignment="1" applyProtection="1">
      <alignment horizontal="center" vertical="center"/>
    </xf>
    <xf numFmtId="49" fontId="0" fillId="0" borderId="79" xfId="0" applyNumberFormat="1" applyBorder="1" applyAlignment="1" applyProtection="1"/>
    <xf numFmtId="49" fontId="0" fillId="0" borderId="80" xfId="0" applyNumberFormat="1" applyBorder="1" applyAlignment="1" applyProtection="1"/>
    <xf numFmtId="49" fontId="0" fillId="0" borderId="80" xfId="0" applyNumberFormat="1" applyBorder="1" applyAlignment="1" applyProtection="1">
      <alignment horizontal="left"/>
    </xf>
    <xf numFmtId="49" fontId="0" fillId="0" borderId="81" xfId="0" applyNumberFormat="1" applyFill="1" applyBorder="1" applyAlignment="1" applyProtection="1">
      <alignment horizontal="left"/>
    </xf>
    <xf numFmtId="49" fontId="0" fillId="0" borderId="82" xfId="0" applyNumberFormat="1" applyFill="1" applyBorder="1" applyAlignment="1" applyProtection="1">
      <alignment horizontal="left"/>
    </xf>
    <xf numFmtId="0" fontId="0" fillId="0" borderId="1" xfId="0" applyBorder="1" applyAlignment="1">
      <alignment horizontal="center"/>
    </xf>
    <xf numFmtId="49" fontId="2" fillId="3" borderId="1" xfId="0" applyNumberFormat="1" applyFont="1" applyFill="1" applyBorder="1" applyAlignment="1">
      <alignment horizontal="right"/>
    </xf>
    <xf numFmtId="0" fontId="0" fillId="0" borderId="85" xfId="0" applyBorder="1" applyAlignment="1">
      <alignment horizontal="center"/>
    </xf>
    <xf numFmtId="0" fontId="0" fillId="0" borderId="42" xfId="0" applyBorder="1" applyAlignment="1">
      <alignment horizontal="center"/>
    </xf>
    <xf numFmtId="0" fontId="0" fillId="0" borderId="20" xfId="0" applyBorder="1" applyAlignment="1">
      <alignment horizontal="center"/>
    </xf>
    <xf numFmtId="0" fontId="0" fillId="0" borderId="32" xfId="0" applyBorder="1" applyAlignment="1">
      <alignment horizontal="center"/>
    </xf>
    <xf numFmtId="0" fontId="0" fillId="0" borderId="79" xfId="0" applyNumberFormat="1" applyBorder="1" applyAlignment="1" applyProtection="1">
      <alignment horizontal="right"/>
    </xf>
    <xf numFmtId="3" fontId="0" fillId="5" borderId="4" xfId="7" applyNumberFormat="1" applyFont="1" applyFill="1" applyBorder="1" applyProtection="1">
      <protection locked="0"/>
    </xf>
    <xf numFmtId="3" fontId="0" fillId="5" borderId="13" xfId="7" applyNumberFormat="1" applyFont="1" applyFill="1" applyBorder="1" applyProtection="1">
      <protection locked="0"/>
    </xf>
    <xf numFmtId="3" fontId="0" fillId="5" borderId="28" xfId="7" applyNumberFormat="1" applyFont="1" applyFill="1" applyBorder="1" applyProtection="1">
      <protection locked="0"/>
    </xf>
    <xf numFmtId="3" fontId="0" fillId="6" borderId="32" xfId="7" applyNumberFormat="1" applyFont="1" applyFill="1" applyBorder="1" applyAlignment="1" applyProtection="1">
      <alignment horizontal="right"/>
    </xf>
    <xf numFmtId="3" fontId="0" fillId="0" borderId="0" xfId="7" applyNumberFormat="1" applyFont="1" applyFill="1" applyBorder="1" applyAlignment="1" applyProtection="1">
      <alignment horizontal="right"/>
    </xf>
    <xf numFmtId="167" fontId="20" fillId="2" borderId="60" xfId="7" applyNumberFormat="1" applyFont="1" applyFill="1" applyBorder="1" applyAlignment="1" applyProtection="1">
      <alignment horizontal="center" wrapText="1"/>
    </xf>
    <xf numFmtId="3" fontId="0" fillId="0" borderId="0" xfId="0" applyNumberFormat="1" applyFill="1" applyBorder="1" applyProtection="1"/>
    <xf numFmtId="3" fontId="0" fillId="0" borderId="0" xfId="7" applyNumberFormat="1" applyFont="1" applyFill="1" applyBorder="1" applyProtection="1"/>
    <xf numFmtId="0" fontId="23" fillId="0" borderId="1" xfId="0" applyFont="1" applyBorder="1"/>
    <xf numFmtId="0" fontId="23" fillId="0" borderId="0" xfId="0" applyFont="1"/>
    <xf numFmtId="0" fontId="24" fillId="0" borderId="1" xfId="0" applyFont="1" applyFill="1" applyBorder="1"/>
    <xf numFmtId="0" fontId="24" fillId="0" borderId="1" xfId="0" applyFont="1" applyBorder="1"/>
    <xf numFmtId="0" fontId="23" fillId="4" borderId="1" xfId="0" applyFont="1" applyFill="1" applyBorder="1"/>
    <xf numFmtId="0" fontId="0" fillId="0" borderId="1" xfId="0" applyFont="1" applyFill="1" applyBorder="1"/>
    <xf numFmtId="0" fontId="0" fillId="0" borderId="0" xfId="0" applyBorder="1" applyProtection="1"/>
    <xf numFmtId="167" fontId="0" fillId="0" borderId="0" xfId="7" applyNumberFormat="1" applyFont="1" applyBorder="1" applyProtection="1"/>
    <xf numFmtId="49" fontId="0" fillId="0" borderId="0" xfId="0" applyNumberFormat="1" applyBorder="1" applyAlignment="1" applyProtection="1">
      <alignment horizontal="left"/>
    </xf>
    <xf numFmtId="49" fontId="0" fillId="0" borderId="32" xfId="0" applyNumberFormat="1" applyBorder="1" applyProtection="1"/>
    <xf numFmtId="3" fontId="0" fillId="5" borderId="38" xfId="7" applyNumberFormat="1" applyFont="1" applyFill="1" applyBorder="1" applyProtection="1">
      <protection locked="0"/>
    </xf>
    <xf numFmtId="3" fontId="0" fillId="5" borderId="39" xfId="0" applyNumberFormat="1" applyFill="1" applyBorder="1" applyProtection="1">
      <protection locked="0"/>
    </xf>
    <xf numFmtId="3" fontId="0" fillId="5" borderId="40" xfId="0" applyNumberFormat="1" applyFill="1" applyBorder="1" applyProtection="1">
      <protection locked="0"/>
    </xf>
    <xf numFmtId="49" fontId="0" fillId="0" borderId="67" xfId="0" applyNumberFormat="1" applyBorder="1" applyProtection="1"/>
    <xf numFmtId="3" fontId="0" fillId="6" borderId="6" xfId="0" applyNumberFormat="1" applyFill="1" applyBorder="1" applyProtection="1">
      <protection locked="0"/>
    </xf>
    <xf numFmtId="3" fontId="0" fillId="6" borderId="7" xfId="0" applyNumberFormat="1" applyFill="1" applyBorder="1" applyProtection="1">
      <protection locked="0"/>
    </xf>
    <xf numFmtId="3" fontId="0" fillId="6" borderId="5" xfId="7" applyNumberFormat="1" applyFont="1" applyFill="1" applyBorder="1" applyProtection="1">
      <protection locked="0"/>
    </xf>
    <xf numFmtId="0" fontId="0" fillId="7" borderId="3" xfId="0" applyFill="1" applyBorder="1" applyAlignment="1" applyProtection="1">
      <alignment horizontal="center"/>
    </xf>
    <xf numFmtId="167" fontId="0" fillId="9" borderId="5" xfId="7" applyNumberFormat="1" applyFont="1" applyFill="1" applyBorder="1" applyAlignment="1" applyProtection="1">
      <alignment horizontal="center"/>
    </xf>
    <xf numFmtId="167" fontId="0" fillId="9" borderId="6" xfId="7" applyNumberFormat="1" applyFont="1" applyFill="1" applyBorder="1" applyAlignment="1" applyProtection="1">
      <alignment horizontal="center"/>
    </xf>
    <xf numFmtId="167" fontId="0" fillId="9" borderId="7" xfId="7" applyNumberFormat="1" applyFont="1" applyFill="1" applyBorder="1" applyAlignment="1" applyProtection="1">
      <alignment horizontal="center"/>
    </xf>
    <xf numFmtId="0" fontId="0" fillId="5" borderId="71" xfId="0" applyFill="1" applyBorder="1" applyAlignment="1" applyProtection="1">
      <alignment horizontal="left" vertical="top"/>
      <protection locked="0"/>
    </xf>
    <xf numFmtId="0" fontId="0" fillId="5" borderId="41" xfId="0" applyFill="1" applyBorder="1" applyAlignment="1" applyProtection="1">
      <alignment horizontal="left" vertical="top"/>
      <protection locked="0"/>
    </xf>
    <xf numFmtId="0" fontId="0" fillId="5" borderId="72" xfId="0" applyFill="1" applyBorder="1" applyAlignment="1" applyProtection="1">
      <alignment horizontal="left" vertical="top"/>
      <protection locked="0"/>
    </xf>
    <xf numFmtId="0" fontId="0" fillId="5" borderId="73" xfId="0" applyFill="1" applyBorder="1" applyAlignment="1" applyProtection="1">
      <alignment horizontal="left" vertical="top"/>
      <protection locked="0"/>
    </xf>
    <xf numFmtId="0" fontId="0" fillId="5" borderId="0" xfId="0" applyFill="1" applyAlignment="1" applyProtection="1">
      <alignment horizontal="left" vertical="top"/>
      <protection locked="0"/>
    </xf>
    <xf numFmtId="0" fontId="0" fillId="5" borderId="74" xfId="0" applyFill="1" applyBorder="1" applyAlignment="1" applyProtection="1">
      <alignment horizontal="left" vertical="top"/>
      <protection locked="0"/>
    </xf>
    <xf numFmtId="0" fontId="0" fillId="5" borderId="75" xfId="0" applyFill="1" applyBorder="1" applyAlignment="1" applyProtection="1">
      <alignment horizontal="left" vertical="top"/>
      <protection locked="0"/>
    </xf>
    <xf numFmtId="0" fontId="0" fillId="5" borderId="3" xfId="0" applyFill="1" applyBorder="1" applyAlignment="1" applyProtection="1">
      <alignment horizontal="left" vertical="top"/>
      <protection locked="0"/>
    </xf>
    <xf numFmtId="0" fontId="0" fillId="5" borderId="76" xfId="0" applyFill="1" applyBorder="1" applyAlignment="1" applyProtection="1">
      <alignment horizontal="left" vertical="top"/>
      <protection locked="0"/>
    </xf>
    <xf numFmtId="0" fontId="1" fillId="2" borderId="71" xfId="0" applyFont="1" applyFill="1" applyBorder="1" applyAlignment="1" applyProtection="1">
      <alignment horizontal="center" vertical="center" wrapText="1"/>
    </xf>
    <xf numFmtId="0" fontId="1" fillId="2" borderId="72" xfId="0" applyFont="1" applyFill="1" applyBorder="1" applyAlignment="1" applyProtection="1">
      <alignment horizontal="center" vertical="center" wrapText="1"/>
    </xf>
    <xf numFmtId="0" fontId="1" fillId="2" borderId="73" xfId="0" applyFont="1" applyFill="1" applyBorder="1" applyAlignment="1" applyProtection="1">
      <alignment horizontal="center" vertical="center" wrapText="1"/>
    </xf>
    <xf numFmtId="0" fontId="1" fillId="2" borderId="74" xfId="0" applyFont="1" applyFill="1" applyBorder="1" applyAlignment="1" applyProtection="1">
      <alignment horizontal="center" vertical="center" wrapText="1"/>
    </xf>
    <xf numFmtId="0" fontId="1" fillId="2" borderId="75" xfId="0" applyFont="1" applyFill="1" applyBorder="1" applyAlignment="1" applyProtection="1">
      <alignment horizontal="center" vertical="center" wrapText="1"/>
    </xf>
    <xf numFmtId="0" fontId="1" fillId="2" borderId="76" xfId="0" applyFont="1" applyFill="1" applyBorder="1" applyAlignment="1" applyProtection="1">
      <alignment horizontal="center" vertical="center" wrapText="1"/>
    </xf>
    <xf numFmtId="49" fontId="0" fillId="0" borderId="77" xfId="0" applyNumberFormat="1" applyBorder="1" applyAlignment="1" applyProtection="1">
      <alignment horizontal="left"/>
    </xf>
    <xf numFmtId="49" fontId="0" fillId="0" borderId="78" xfId="0" applyNumberFormat="1" applyBorder="1" applyAlignment="1" applyProtection="1">
      <alignment horizontal="left"/>
    </xf>
    <xf numFmtId="0" fontId="0" fillId="0" borderId="83" xfId="0" applyNumberFormat="1" applyBorder="1" applyAlignment="1" applyProtection="1">
      <alignment horizontal="left"/>
    </xf>
    <xf numFmtId="0" fontId="0" fillId="0" borderId="84" xfId="0" applyNumberFormat="1" applyBorder="1" applyAlignment="1" applyProtection="1">
      <alignment horizontal="left"/>
    </xf>
    <xf numFmtId="0" fontId="1" fillId="2" borderId="67"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49" fontId="0" fillId="9" borderId="64" xfId="7" applyNumberFormat="1" applyFont="1" applyFill="1" applyBorder="1" applyAlignment="1" applyProtection="1">
      <alignment horizontal="left" vertical="center" wrapText="1"/>
    </xf>
    <xf numFmtId="49" fontId="0" fillId="9" borderId="65" xfId="7" applyNumberFormat="1" applyFont="1" applyFill="1" applyBorder="1" applyAlignment="1" applyProtection="1">
      <alignment horizontal="left" vertical="center" wrapText="1"/>
    </xf>
    <xf numFmtId="49" fontId="0" fillId="9" borderId="66" xfId="7" applyNumberFormat="1" applyFont="1" applyFill="1" applyBorder="1" applyAlignment="1" applyProtection="1">
      <alignment horizontal="left" vertical="center" wrapText="1"/>
    </xf>
    <xf numFmtId="49" fontId="9" fillId="9" borderId="64" xfId="0" applyNumberFormat="1" applyFont="1" applyFill="1" applyBorder="1" applyAlignment="1" applyProtection="1">
      <alignment horizontal="center" vertical="center"/>
    </xf>
    <xf numFmtId="49" fontId="9" fillId="9" borderId="66" xfId="0" applyNumberFormat="1" applyFont="1" applyFill="1" applyBorder="1" applyAlignment="1" applyProtection="1">
      <alignment horizontal="center" vertical="center"/>
    </xf>
  </cellXfs>
  <cellStyles count="8">
    <cellStyle name="Гиперссылка" xfId="3" builtinId="8" hidden="1"/>
    <cellStyle name="Гиперссылка" xfId="5" builtinId="8" hidden="1"/>
    <cellStyle name="Денежный" xfId="1" builtinId="4"/>
    <cellStyle name="Обычный" xfId="0" builtinId="0"/>
    <cellStyle name="Открывавшаяся гиперссылка" xfId="4" builtinId="9" hidden="1"/>
    <cellStyle name="Открывавшаяся гиперссылка" xfId="6" builtinId="9" hidden="1"/>
    <cellStyle name="Процентный" xfId="2" builtinId="5"/>
    <cellStyle name="Финансовый" xfId="7" builtinId="3"/>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949A0-486B-C64A-BFF7-F510C55C97EE}">
  <sheetPr>
    <tabColor theme="1" tint="0.499984740745262"/>
    <pageSetUpPr fitToPage="1"/>
  </sheetPr>
  <dimension ref="B1:B27"/>
  <sheetViews>
    <sheetView showGridLines="0" zoomScale="110" zoomScaleNormal="110" workbookViewId="0">
      <selection activeCell="B8" sqref="B8"/>
    </sheetView>
  </sheetViews>
  <sheetFormatPr defaultColWidth="8.81640625" defaultRowHeight="14.5"/>
  <cols>
    <col min="1" max="1" width="2.6328125" style="11" customWidth="1"/>
    <col min="2" max="2" width="135.6328125" style="1" customWidth="1"/>
    <col min="3" max="16384" width="8.81640625" style="11"/>
  </cols>
  <sheetData>
    <row r="1" spans="2:2">
      <c r="B1" s="70" t="s">
        <v>623</v>
      </c>
    </row>
    <row r="2" spans="2:2" ht="155" customHeight="1">
      <c r="B2" s="69" t="s">
        <v>837</v>
      </c>
    </row>
    <row r="3" spans="2:2">
      <c r="B3" s="68"/>
    </row>
    <row r="4" spans="2:2">
      <c r="B4" s="83" t="s">
        <v>766</v>
      </c>
    </row>
    <row r="5" spans="2:2" ht="40.25" customHeight="1">
      <c r="B5" s="82" t="s">
        <v>772</v>
      </c>
    </row>
    <row r="6" spans="2:2">
      <c r="B6" s="68"/>
    </row>
    <row r="7" spans="2:2">
      <c r="B7" s="71" t="s">
        <v>624</v>
      </c>
    </row>
    <row r="8" spans="2:2" ht="251.25" customHeight="1">
      <c r="B8" s="69" t="s">
        <v>863</v>
      </c>
    </row>
    <row r="9" spans="2:2">
      <c r="B9" s="68"/>
    </row>
    <row r="10" spans="2:2">
      <c r="B10" s="72" t="s">
        <v>625</v>
      </c>
    </row>
    <row r="11" spans="2:2" ht="265" customHeight="1">
      <c r="B11" s="69" t="s">
        <v>864</v>
      </c>
    </row>
    <row r="12" spans="2:2">
      <c r="B12" s="68"/>
    </row>
    <row r="13" spans="2:2">
      <c r="B13" s="73" t="s">
        <v>626</v>
      </c>
    </row>
    <row r="14" spans="2:2" ht="110" customHeight="1">
      <c r="B14" s="69" t="s">
        <v>865</v>
      </c>
    </row>
    <row r="15" spans="2:2">
      <c r="B15" s="68"/>
    </row>
    <row r="16" spans="2:2">
      <c r="B16" s="68"/>
    </row>
    <row r="17" spans="2:2">
      <c r="B17" s="68"/>
    </row>
    <row r="18" spans="2:2">
      <c r="B18" s="68"/>
    </row>
    <row r="19" spans="2:2">
      <c r="B19" s="68"/>
    </row>
    <row r="20" spans="2:2">
      <c r="B20" s="68"/>
    </row>
    <row r="21" spans="2:2">
      <c r="B21" s="68"/>
    </row>
    <row r="22" spans="2:2">
      <c r="B22" s="68"/>
    </row>
    <row r="23" spans="2:2">
      <c r="B23" s="68"/>
    </row>
    <row r="24" spans="2:2">
      <c r="B24" s="68"/>
    </row>
    <row r="25" spans="2:2">
      <c r="B25" s="68"/>
    </row>
    <row r="26" spans="2:2">
      <c r="B26" s="68"/>
    </row>
    <row r="27" spans="2:2">
      <c r="B27" s="68"/>
    </row>
  </sheetData>
  <sheetProtection algorithmName="SHA-512" hashValue="OMVEV9NNkagcwpCG9AWfcf9unQPB9iiErRMqmOe0bWvfwb8qiaFMeJd4uItK8oR1Evxpu5S1b4BQZJpZ4XnhQw==" saltValue="pPA0vsUDzAZJrooLWgR9Cw==" spinCount="100000" sheet="1" objects="1" scenarios="1"/>
  <printOptions headings="1"/>
  <pageMargins left="0.45" right="0.45" top="0.5" bottom="0.5" header="0.3" footer="0.3"/>
  <pageSetup scale="57" orientation="landscape" r:id="rId1"/>
  <headerFooter>
    <oddHeader>&amp;A</oddHeader>
    <oddFooter>&amp;F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pageSetUpPr fitToPage="1"/>
  </sheetPr>
  <dimension ref="A1:J241"/>
  <sheetViews>
    <sheetView showGridLines="0" zoomScaleNormal="100" workbookViewId="0">
      <pane ySplit="1" topLeftCell="A2" activePane="bottomLeft" state="frozen"/>
      <selection activeCell="B25" sqref="B25:J32"/>
      <selection pane="bottomLeft" activeCell="B25" sqref="B25:J32"/>
    </sheetView>
  </sheetViews>
  <sheetFormatPr defaultColWidth="8.81640625" defaultRowHeight="14.5"/>
  <cols>
    <col min="1" max="1" width="14.08984375" style="11" bestFit="1" customWidth="1"/>
    <col min="2" max="2" width="19.08984375" style="11" bestFit="1" customWidth="1"/>
    <col min="3" max="3" width="18.08984375" customWidth="1"/>
    <col min="4" max="4" width="18.08984375" style="36" customWidth="1"/>
    <col min="5" max="6" width="18.08984375" customWidth="1"/>
    <col min="7" max="8" width="18.08984375" style="36" customWidth="1"/>
    <col min="9" max="9" width="11.453125" bestFit="1" customWidth="1"/>
  </cols>
  <sheetData>
    <row r="1" spans="1:9">
      <c r="A1" s="15" t="s">
        <v>769</v>
      </c>
      <c r="B1" s="15" t="s">
        <v>770</v>
      </c>
      <c r="C1" s="4" t="s">
        <v>556</v>
      </c>
      <c r="D1" s="34" t="s">
        <v>567</v>
      </c>
      <c r="E1" s="15" t="s">
        <v>568</v>
      </c>
      <c r="F1" s="10" t="s">
        <v>19</v>
      </c>
      <c r="G1" s="38" t="s">
        <v>578</v>
      </c>
      <c r="H1" s="34" t="s">
        <v>16</v>
      </c>
    </row>
    <row r="2" spans="1:9" s="11" customFormat="1">
      <c r="A2" s="13" t="str">
        <f>UsedForPicklists!$C$3</f>
        <v>RUS</v>
      </c>
      <c r="B2" s="13" t="str">
        <f>TEXT('File Input'!$C$11,"yyyymmdd")</f>
        <v>yyyymmdd</v>
      </c>
      <c r="C2" s="37" t="str">
        <f>IF(VALUE(LEFT($E2,4))&lt;YEAR('File Input'!$C$11),"Actual",IF(VALUE(LEFT($E2,4))&gt;YEAR('File Input'!$C$11),"Forecast",IF(VALUE(RIGHT($E2,2))&lt;MONTH('File Input'!$C$11),"Actual","Forecast")))</f>
        <v>Actual</v>
      </c>
      <c r="D2" s="37" t="str">
        <f>'Buy Forecast by Month'!$B$6</f>
        <v>RU-Russia</v>
      </c>
      <c r="E2" s="13" t="str">
        <f>TEXT(202001,0)</f>
        <v>202001</v>
      </c>
      <c r="F2" s="13" t="s">
        <v>847</v>
      </c>
      <c r="G2" s="35"/>
      <c r="H2" s="39" t="e">
        <f>IF(ISBLANK(INDEX('TWE Forecast by Month'!$B$17:$N$22,MATCH(ForecastByChannel!$F2,'TWE Forecast by Month'!$B$17:$B$21,0),MATCH(ForecastByChannel!$E2,'TWE Forecast by Month'!$B$17:$N$17,0))),"",INDEX('TWE Forecast by Month'!$B$17:$N$22,MATCH(ForecastByChannel!$F2,'TWE Forecast by Month'!$B$17:$B$21,0),MATCH(ForecastByChannel!$E2,'TWE Forecast by Month'!$B$17:$N$17,0)))</f>
        <v>#N/A</v>
      </c>
      <c r="I2" s="19"/>
    </row>
    <row r="3" spans="1:9" s="11" customFormat="1">
      <c r="A3" s="13" t="str">
        <f>UsedForPicklists!$C$3</f>
        <v>RUS</v>
      </c>
      <c r="B3" s="13" t="str">
        <f>TEXT('File Input'!$C$11,"yyyymmdd")</f>
        <v>yyyymmdd</v>
      </c>
      <c r="C3" s="37" t="str">
        <f>IF(VALUE(LEFT($E3,4))&lt;YEAR('File Input'!$C$11),"Actual",IF(VALUE(LEFT($E3,4))&gt;YEAR('File Input'!$C$11),"Forecast",IF(VALUE(RIGHT($E3,2))&lt;MONTH('File Input'!$C$11),"Actual","Forecast")))</f>
        <v>Actual</v>
      </c>
      <c r="D3" s="37" t="str">
        <f>'Buy Forecast by Month'!$B$6</f>
        <v>RU-Russia</v>
      </c>
      <c r="E3" s="13" t="str">
        <f>TEXT(202001,0)</f>
        <v>202001</v>
      </c>
      <c r="F3" s="13" t="s">
        <v>848</v>
      </c>
      <c r="G3" s="35"/>
      <c r="H3" s="39" t="e">
        <f>IF(ISBLANK(INDEX('TWE Forecast by Month'!$B$17:$N$22,MATCH(ForecastByChannel!$F3,'TWE Forecast by Month'!$B$17:$B$21,0),MATCH(ForecastByChannel!$E3,'TWE Forecast by Month'!$B$17:$N$17,0))),"",INDEX('TWE Forecast by Month'!$B$17:$N$22,MATCH(ForecastByChannel!$F3,'TWE Forecast by Month'!$B$17:$B$21,0),MATCH(ForecastByChannel!$E3,'TWE Forecast by Month'!$B$17:$N$17,0)))</f>
        <v>#N/A</v>
      </c>
      <c r="I3" s="19"/>
    </row>
    <row r="4" spans="1:9" s="11" customFormat="1">
      <c r="A4" s="13" t="str">
        <f>UsedForPicklists!$C$3</f>
        <v>RUS</v>
      </c>
      <c r="B4" s="13" t="str">
        <f>TEXT('File Input'!$C$11,"yyyymmdd")</f>
        <v>yyyymmdd</v>
      </c>
      <c r="C4" s="37" t="str">
        <f>IF(VALUE(LEFT($E4,4))&lt;YEAR('File Input'!$C$11),"Actual",IF(VALUE(LEFT($E4,4))&gt;YEAR('File Input'!$C$11),"Forecast",IF(VALUE(RIGHT($E4,2))&lt;MONTH('File Input'!$C$11),"Actual","Forecast")))</f>
        <v>Actual</v>
      </c>
      <c r="D4" s="37" t="str">
        <f>'Buy Forecast by Month'!$B$6</f>
        <v>RU-Russia</v>
      </c>
      <c r="E4" s="13" t="str">
        <f>TEXT(202001,0)</f>
        <v>202001</v>
      </c>
      <c r="F4" s="13" t="s">
        <v>849</v>
      </c>
      <c r="G4" s="35"/>
      <c r="H4" s="39" t="e">
        <f>IF(ISBLANK(INDEX('TWE Forecast by Month'!$B$17:$N$22,MATCH(ForecastByChannel!$F4,'TWE Forecast by Month'!$B$17:$B$21,0),MATCH(ForecastByChannel!$E4,'TWE Forecast by Month'!$B$17:$N$17,0))),"",INDEX('TWE Forecast by Month'!$B$17:$N$22,MATCH(ForecastByChannel!$F4,'TWE Forecast by Month'!$B$17:$B$21,0),MATCH(ForecastByChannel!$E4,'TWE Forecast by Month'!$B$17:$N$17,0)))</f>
        <v>#N/A</v>
      </c>
      <c r="I4" s="19"/>
    </row>
    <row r="5" spans="1:9" s="11" customFormat="1">
      <c r="A5" s="13" t="str">
        <f>UsedForPicklists!$C$3</f>
        <v>RUS</v>
      </c>
      <c r="B5" s="13" t="str">
        <f>TEXT('File Input'!$C$11,"yyyymmdd")</f>
        <v>yyyymmdd</v>
      </c>
      <c r="C5" s="37" t="str">
        <f>IF(VALUE(LEFT($E5,4))&lt;YEAR('File Input'!$C$11),"Actual",IF(VALUE(LEFT($E5,4))&gt;YEAR('File Input'!$C$11),"Forecast",IF(VALUE(RIGHT($E5,2))&lt;MONTH('File Input'!$C$11),"Actual","Forecast")))</f>
        <v>Actual</v>
      </c>
      <c r="D5" s="37" t="str">
        <f>'Buy Forecast by Month'!$B$6</f>
        <v>RU-Russia</v>
      </c>
      <c r="E5" s="13" t="str">
        <f>TEXT(202001,0)</f>
        <v>202001</v>
      </c>
      <c r="F5" s="13" t="s">
        <v>850</v>
      </c>
      <c r="G5" s="35"/>
      <c r="H5" s="39" t="e">
        <f>IF(ISBLANK(INDEX('TWE Forecast by Month'!$B$17:$N$22,MATCH(ForecastByChannel!$F5,'TWE Forecast by Month'!$B$17:$B$21,0),MATCH(ForecastByChannel!$E5,'TWE Forecast by Month'!$B$17:$N$17,0))),"",INDEX('TWE Forecast by Month'!$B$17:$N$22,MATCH(ForecastByChannel!$F5,'TWE Forecast by Month'!$B$17:$B$21,0),MATCH(ForecastByChannel!$E5,'TWE Forecast by Month'!$B$17:$N$17,0)))</f>
        <v>#N/A</v>
      </c>
      <c r="I5" s="19"/>
    </row>
    <row r="6" spans="1:9" s="11" customFormat="1">
      <c r="A6" s="13" t="str">
        <f>UsedForPicklists!$C$3</f>
        <v>RUS</v>
      </c>
      <c r="B6" s="13" t="str">
        <f>TEXT('File Input'!$C$11,"yyyymmdd")</f>
        <v>yyyymmdd</v>
      </c>
      <c r="C6" s="37" t="str">
        <f>IF(VALUE(LEFT($E6,4))&lt;YEAR('File Input'!$C$11),"Actual",IF(VALUE(LEFT($E6,4))&gt;YEAR('File Input'!$C$11),"Forecast",IF(VALUE(RIGHT($E6,2))&lt;MONTH('File Input'!$C$11),"Actual","Forecast")))</f>
        <v>Actual</v>
      </c>
      <c r="D6" s="37" t="str">
        <f>'Buy Forecast by Month'!$B$6</f>
        <v>RU-Russia</v>
      </c>
      <c r="E6" s="13" t="str">
        <f>TEXT(202002,0)</f>
        <v>202002</v>
      </c>
      <c r="F6" s="13" t="s">
        <v>847</v>
      </c>
      <c r="G6" s="35"/>
      <c r="H6" s="39" t="e">
        <f>IF(ISBLANK(INDEX('TWE Forecast by Month'!$B$17:$N$22,MATCH(ForecastByChannel!$F6,'TWE Forecast by Month'!$B$17:$B$21,0),MATCH(ForecastByChannel!$E6,'TWE Forecast by Month'!$B$17:$N$17,0))),"",INDEX('TWE Forecast by Month'!$B$17:$N$22,MATCH(ForecastByChannel!$F6,'TWE Forecast by Month'!$B$17:$B$21,0),MATCH(ForecastByChannel!$E6,'TWE Forecast by Month'!$B$17:$N$17,0)))</f>
        <v>#N/A</v>
      </c>
      <c r="I6" s="19"/>
    </row>
    <row r="7" spans="1:9" s="11" customFormat="1">
      <c r="A7" s="13" t="str">
        <f>UsedForPicklists!$C$3</f>
        <v>RUS</v>
      </c>
      <c r="B7" s="13" t="str">
        <f>TEXT('File Input'!$C$11,"yyyymmdd")</f>
        <v>yyyymmdd</v>
      </c>
      <c r="C7" s="37" t="str">
        <f>IF(VALUE(LEFT($E7,4))&lt;YEAR('File Input'!$C$11),"Actual",IF(VALUE(LEFT($E7,4))&gt;YEAR('File Input'!$C$11),"Forecast",IF(VALUE(RIGHT($E7,2))&lt;MONTH('File Input'!$C$11),"Actual","Forecast")))</f>
        <v>Actual</v>
      </c>
      <c r="D7" s="37" t="str">
        <f>'Buy Forecast by Month'!$B$6</f>
        <v>RU-Russia</v>
      </c>
      <c r="E7" s="13" t="str">
        <f>TEXT(202002,0)</f>
        <v>202002</v>
      </c>
      <c r="F7" s="13" t="s">
        <v>848</v>
      </c>
      <c r="G7" s="35"/>
      <c r="H7" s="39" t="e">
        <f>IF(ISBLANK(INDEX('TWE Forecast by Month'!$B$17:$N$22,MATCH(ForecastByChannel!$F7,'TWE Forecast by Month'!$B$17:$B$21,0),MATCH(ForecastByChannel!$E7,'TWE Forecast by Month'!$B$17:$N$17,0))),"",INDEX('TWE Forecast by Month'!$B$17:$N$22,MATCH(ForecastByChannel!$F7,'TWE Forecast by Month'!$B$17:$B$21,0),MATCH(ForecastByChannel!$E7,'TWE Forecast by Month'!$B$17:$N$17,0)))</f>
        <v>#N/A</v>
      </c>
      <c r="I7" s="19"/>
    </row>
    <row r="8" spans="1:9" s="11" customFormat="1">
      <c r="A8" s="13" t="str">
        <f>UsedForPicklists!$C$3</f>
        <v>RUS</v>
      </c>
      <c r="B8" s="13" t="str">
        <f>TEXT('File Input'!$C$11,"yyyymmdd")</f>
        <v>yyyymmdd</v>
      </c>
      <c r="C8" s="37" t="str">
        <f>IF(VALUE(LEFT($E8,4))&lt;YEAR('File Input'!$C$11),"Actual",IF(VALUE(LEFT($E8,4))&gt;YEAR('File Input'!$C$11),"Forecast",IF(VALUE(RIGHT($E8,2))&lt;MONTH('File Input'!$C$11),"Actual","Forecast")))</f>
        <v>Actual</v>
      </c>
      <c r="D8" s="37" t="str">
        <f>'Buy Forecast by Month'!$B$6</f>
        <v>RU-Russia</v>
      </c>
      <c r="E8" s="13" t="str">
        <f>TEXT(202002,0)</f>
        <v>202002</v>
      </c>
      <c r="F8" s="13" t="s">
        <v>849</v>
      </c>
      <c r="G8" s="35"/>
      <c r="H8" s="39" t="e">
        <f>IF(ISBLANK(INDEX('TWE Forecast by Month'!$B$17:$N$22,MATCH(ForecastByChannel!$F8,'TWE Forecast by Month'!$B$17:$B$21,0),MATCH(ForecastByChannel!$E8,'TWE Forecast by Month'!$B$17:$N$17,0))),"",INDEX('TWE Forecast by Month'!$B$17:$N$22,MATCH(ForecastByChannel!$F8,'TWE Forecast by Month'!$B$17:$B$21,0),MATCH(ForecastByChannel!$E8,'TWE Forecast by Month'!$B$17:$N$17,0)))</f>
        <v>#N/A</v>
      </c>
      <c r="I8" s="19"/>
    </row>
    <row r="9" spans="1:9" s="11" customFormat="1">
      <c r="A9" s="13" t="str">
        <f>UsedForPicklists!$C$3</f>
        <v>RUS</v>
      </c>
      <c r="B9" s="13" t="str">
        <f>TEXT('File Input'!$C$11,"yyyymmdd")</f>
        <v>yyyymmdd</v>
      </c>
      <c r="C9" s="37" t="str">
        <f>IF(VALUE(LEFT($E9,4))&lt;YEAR('File Input'!$C$11),"Actual",IF(VALUE(LEFT($E9,4))&gt;YEAR('File Input'!$C$11),"Forecast",IF(VALUE(RIGHT($E9,2))&lt;MONTH('File Input'!$C$11),"Actual","Forecast")))</f>
        <v>Actual</v>
      </c>
      <c r="D9" s="37" t="str">
        <f>'Buy Forecast by Month'!$B$6</f>
        <v>RU-Russia</v>
      </c>
      <c r="E9" s="13" t="str">
        <f>TEXT(202002,0)</f>
        <v>202002</v>
      </c>
      <c r="F9" s="13" t="s">
        <v>850</v>
      </c>
      <c r="G9" s="35"/>
      <c r="H9" s="39" t="e">
        <f>IF(ISBLANK(INDEX('TWE Forecast by Month'!$B$17:$N$22,MATCH(ForecastByChannel!$F9,'TWE Forecast by Month'!$B$17:$B$21,0),MATCH(ForecastByChannel!$E9,'TWE Forecast by Month'!$B$17:$N$17,0))),"",INDEX('TWE Forecast by Month'!$B$17:$N$22,MATCH(ForecastByChannel!$F9,'TWE Forecast by Month'!$B$17:$B$21,0),MATCH(ForecastByChannel!$E9,'TWE Forecast by Month'!$B$17:$N$17,0)))</f>
        <v>#N/A</v>
      </c>
      <c r="I9" s="19"/>
    </row>
    <row r="10" spans="1:9" s="11" customFormat="1">
      <c r="A10" s="13" t="str">
        <f>UsedForPicklists!$C$3</f>
        <v>RUS</v>
      </c>
      <c r="B10" s="13" t="str">
        <f>TEXT('File Input'!$C$11,"yyyymmdd")</f>
        <v>yyyymmdd</v>
      </c>
      <c r="C10" s="37" t="str">
        <f>IF(VALUE(LEFT($E10,4))&lt;YEAR('File Input'!$C$11),"Actual",IF(VALUE(LEFT($E10,4))&gt;YEAR('File Input'!$C$11),"Forecast",IF(VALUE(RIGHT($E10,2))&lt;MONTH('File Input'!$C$11),"Actual","Forecast")))</f>
        <v>Actual</v>
      </c>
      <c r="D10" s="37" t="str">
        <f>'Buy Forecast by Month'!$B$6</f>
        <v>RU-Russia</v>
      </c>
      <c r="E10" s="13" t="str">
        <f>TEXT(202003,0)</f>
        <v>202003</v>
      </c>
      <c r="F10" s="13" t="s">
        <v>847</v>
      </c>
      <c r="G10" s="35"/>
      <c r="H10" s="39" t="e">
        <f>IF(ISBLANK(INDEX('TWE Forecast by Month'!$B$17:$N$22,MATCH(ForecastByChannel!$F10,'TWE Forecast by Month'!$B$17:$B$21,0),MATCH(ForecastByChannel!$E10,'TWE Forecast by Month'!$B$17:$N$17,0))),"",INDEX('TWE Forecast by Month'!$B$17:$N$22,MATCH(ForecastByChannel!$F10,'TWE Forecast by Month'!$B$17:$B$21,0),MATCH(ForecastByChannel!$E10,'TWE Forecast by Month'!$B$17:$N$17,0)))</f>
        <v>#N/A</v>
      </c>
      <c r="I10" s="19"/>
    </row>
    <row r="11" spans="1:9" s="11" customFormat="1">
      <c r="A11" s="13" t="str">
        <f>UsedForPicklists!$C$3</f>
        <v>RUS</v>
      </c>
      <c r="B11" s="13" t="str">
        <f>TEXT('File Input'!$C$11,"yyyymmdd")</f>
        <v>yyyymmdd</v>
      </c>
      <c r="C11" s="37" t="str">
        <f>IF(VALUE(LEFT($E11,4))&lt;YEAR('File Input'!$C$11),"Actual",IF(VALUE(LEFT($E11,4))&gt;YEAR('File Input'!$C$11),"Forecast",IF(VALUE(RIGHT($E11,2))&lt;MONTH('File Input'!$C$11),"Actual","Forecast")))</f>
        <v>Actual</v>
      </c>
      <c r="D11" s="37" t="str">
        <f>'Buy Forecast by Month'!$B$6</f>
        <v>RU-Russia</v>
      </c>
      <c r="E11" s="13" t="str">
        <f>TEXT(202003,0)</f>
        <v>202003</v>
      </c>
      <c r="F11" s="13" t="s">
        <v>848</v>
      </c>
      <c r="G11" s="35"/>
      <c r="H11" s="39" t="e">
        <f>IF(ISBLANK(INDEX('TWE Forecast by Month'!$B$17:$N$22,MATCH(ForecastByChannel!$F11,'TWE Forecast by Month'!$B$17:$B$21,0),MATCH(ForecastByChannel!$E11,'TWE Forecast by Month'!$B$17:$N$17,0))),"",INDEX('TWE Forecast by Month'!$B$17:$N$22,MATCH(ForecastByChannel!$F11,'TWE Forecast by Month'!$B$17:$B$21,0),MATCH(ForecastByChannel!$E11,'TWE Forecast by Month'!$B$17:$N$17,0)))</f>
        <v>#N/A</v>
      </c>
      <c r="I11" s="19"/>
    </row>
    <row r="12" spans="1:9" s="11" customFormat="1">
      <c r="A12" s="13" t="str">
        <f>UsedForPicklists!$C$3</f>
        <v>RUS</v>
      </c>
      <c r="B12" s="13" t="str">
        <f>TEXT('File Input'!$C$11,"yyyymmdd")</f>
        <v>yyyymmdd</v>
      </c>
      <c r="C12" s="37" t="str">
        <f>IF(VALUE(LEFT($E12,4))&lt;YEAR('File Input'!$C$11),"Actual",IF(VALUE(LEFT($E12,4))&gt;YEAR('File Input'!$C$11),"Forecast",IF(VALUE(RIGHT($E12,2))&lt;MONTH('File Input'!$C$11),"Actual","Forecast")))</f>
        <v>Actual</v>
      </c>
      <c r="D12" s="37" t="str">
        <f>'Buy Forecast by Month'!$B$6</f>
        <v>RU-Russia</v>
      </c>
      <c r="E12" s="13" t="str">
        <f>TEXT(202003,0)</f>
        <v>202003</v>
      </c>
      <c r="F12" s="13" t="s">
        <v>849</v>
      </c>
      <c r="G12" s="35"/>
      <c r="H12" s="39" t="e">
        <f>IF(ISBLANK(INDEX('TWE Forecast by Month'!$B$17:$N$22,MATCH(ForecastByChannel!$F12,'TWE Forecast by Month'!$B$17:$B$21,0),MATCH(ForecastByChannel!$E12,'TWE Forecast by Month'!$B$17:$N$17,0))),"",INDEX('TWE Forecast by Month'!$B$17:$N$22,MATCH(ForecastByChannel!$F12,'TWE Forecast by Month'!$B$17:$B$21,0),MATCH(ForecastByChannel!$E12,'TWE Forecast by Month'!$B$17:$N$17,0)))</f>
        <v>#N/A</v>
      </c>
      <c r="I12" s="19"/>
    </row>
    <row r="13" spans="1:9" s="11" customFormat="1">
      <c r="A13" s="13" t="str">
        <f>UsedForPicklists!$C$3</f>
        <v>RUS</v>
      </c>
      <c r="B13" s="13" t="str">
        <f>TEXT('File Input'!$C$11,"yyyymmdd")</f>
        <v>yyyymmdd</v>
      </c>
      <c r="C13" s="37" t="str">
        <f>IF(VALUE(LEFT($E13,4))&lt;YEAR('File Input'!$C$11),"Actual",IF(VALUE(LEFT($E13,4))&gt;YEAR('File Input'!$C$11),"Forecast",IF(VALUE(RIGHT($E13,2))&lt;MONTH('File Input'!$C$11),"Actual","Forecast")))</f>
        <v>Actual</v>
      </c>
      <c r="D13" s="37" t="str">
        <f>'Buy Forecast by Month'!$B$6</f>
        <v>RU-Russia</v>
      </c>
      <c r="E13" s="13" t="str">
        <f>TEXT(202003,0)</f>
        <v>202003</v>
      </c>
      <c r="F13" s="13" t="s">
        <v>850</v>
      </c>
      <c r="G13" s="35"/>
      <c r="H13" s="39" t="e">
        <f>IF(ISBLANK(INDEX('TWE Forecast by Month'!$B$17:$N$22,MATCH(ForecastByChannel!$F13,'TWE Forecast by Month'!$B$17:$B$21,0),MATCH(ForecastByChannel!$E13,'TWE Forecast by Month'!$B$17:$N$17,0))),"",INDEX('TWE Forecast by Month'!$B$17:$N$22,MATCH(ForecastByChannel!$F13,'TWE Forecast by Month'!$B$17:$B$21,0),MATCH(ForecastByChannel!$E13,'TWE Forecast by Month'!$B$17:$N$17,0)))</f>
        <v>#N/A</v>
      </c>
      <c r="I13" s="19"/>
    </row>
    <row r="14" spans="1:9" s="11" customFormat="1">
      <c r="A14" s="13" t="str">
        <f>UsedForPicklists!$C$3</f>
        <v>RUS</v>
      </c>
      <c r="B14" s="13" t="str">
        <f>TEXT('File Input'!$C$11,"yyyymmdd")</f>
        <v>yyyymmdd</v>
      </c>
      <c r="C14" s="37" t="str">
        <f>IF(VALUE(LEFT($E14,4))&lt;YEAR('File Input'!$C$11),"Actual",IF(VALUE(LEFT($E14,4))&gt;YEAR('File Input'!$C$11),"Forecast",IF(VALUE(RIGHT($E14,2))&lt;MONTH('File Input'!$C$11),"Actual","Forecast")))</f>
        <v>Actual</v>
      </c>
      <c r="D14" s="37" t="str">
        <f>'Buy Forecast by Month'!$B$6</f>
        <v>RU-Russia</v>
      </c>
      <c r="E14" s="13" t="str">
        <f>TEXT(202004,0)</f>
        <v>202004</v>
      </c>
      <c r="F14" s="13" t="s">
        <v>847</v>
      </c>
      <c r="G14" s="35"/>
      <c r="H14" s="39" t="e">
        <f>IF(ISBLANK(INDEX('TWE Forecast by Month'!$B$17:$N$22,MATCH(ForecastByChannel!$F14,'TWE Forecast by Month'!$B$17:$B$21,0),MATCH(ForecastByChannel!$E14,'TWE Forecast by Month'!$B$17:$N$17,0))),"",INDEX('TWE Forecast by Month'!$B$17:$N$22,MATCH(ForecastByChannel!$F14,'TWE Forecast by Month'!$B$17:$B$21,0),MATCH(ForecastByChannel!$E14,'TWE Forecast by Month'!$B$17:$N$17,0)))</f>
        <v>#N/A</v>
      </c>
      <c r="I14" s="19"/>
    </row>
    <row r="15" spans="1:9" s="11" customFormat="1">
      <c r="A15" s="13" t="str">
        <f>UsedForPicklists!$C$3</f>
        <v>RUS</v>
      </c>
      <c r="B15" s="13" t="str">
        <f>TEXT('File Input'!$C$11,"yyyymmdd")</f>
        <v>yyyymmdd</v>
      </c>
      <c r="C15" s="37" t="str">
        <f>IF(VALUE(LEFT($E15,4))&lt;YEAR('File Input'!$C$11),"Actual",IF(VALUE(LEFT($E15,4))&gt;YEAR('File Input'!$C$11),"Forecast",IF(VALUE(RIGHT($E15,2))&lt;MONTH('File Input'!$C$11),"Actual","Forecast")))</f>
        <v>Actual</v>
      </c>
      <c r="D15" s="37" t="str">
        <f>'Buy Forecast by Month'!$B$6</f>
        <v>RU-Russia</v>
      </c>
      <c r="E15" s="13" t="str">
        <f>TEXT(202004,0)</f>
        <v>202004</v>
      </c>
      <c r="F15" s="13" t="s">
        <v>848</v>
      </c>
      <c r="G15" s="35"/>
      <c r="H15" s="39" t="e">
        <f>IF(ISBLANK(INDEX('TWE Forecast by Month'!$B$17:$N$22,MATCH(ForecastByChannel!$F15,'TWE Forecast by Month'!$B$17:$B$21,0),MATCH(ForecastByChannel!$E15,'TWE Forecast by Month'!$B$17:$N$17,0))),"",INDEX('TWE Forecast by Month'!$B$17:$N$22,MATCH(ForecastByChannel!$F15,'TWE Forecast by Month'!$B$17:$B$21,0),MATCH(ForecastByChannel!$E15,'TWE Forecast by Month'!$B$17:$N$17,0)))</f>
        <v>#N/A</v>
      </c>
      <c r="I15" s="19"/>
    </row>
    <row r="16" spans="1:9" s="11" customFormat="1">
      <c r="A16" s="13" t="str">
        <f>UsedForPicklists!$C$3</f>
        <v>RUS</v>
      </c>
      <c r="B16" s="13" t="str">
        <f>TEXT('File Input'!$C$11,"yyyymmdd")</f>
        <v>yyyymmdd</v>
      </c>
      <c r="C16" s="37" t="str">
        <f>IF(VALUE(LEFT($E16,4))&lt;YEAR('File Input'!$C$11),"Actual",IF(VALUE(LEFT($E16,4))&gt;YEAR('File Input'!$C$11),"Forecast",IF(VALUE(RIGHT($E16,2))&lt;MONTH('File Input'!$C$11),"Actual","Forecast")))</f>
        <v>Actual</v>
      </c>
      <c r="D16" s="37" t="str">
        <f>'Buy Forecast by Month'!$B$6</f>
        <v>RU-Russia</v>
      </c>
      <c r="E16" s="13" t="str">
        <f>TEXT(202004,0)</f>
        <v>202004</v>
      </c>
      <c r="F16" s="13" t="s">
        <v>849</v>
      </c>
      <c r="G16" s="35"/>
      <c r="H16" s="39" t="e">
        <f>IF(ISBLANK(INDEX('TWE Forecast by Month'!$B$17:$N$22,MATCH(ForecastByChannel!$F16,'TWE Forecast by Month'!$B$17:$B$21,0),MATCH(ForecastByChannel!$E16,'TWE Forecast by Month'!$B$17:$N$17,0))),"",INDEX('TWE Forecast by Month'!$B$17:$N$22,MATCH(ForecastByChannel!$F16,'TWE Forecast by Month'!$B$17:$B$21,0),MATCH(ForecastByChannel!$E16,'TWE Forecast by Month'!$B$17:$N$17,0)))</f>
        <v>#N/A</v>
      </c>
      <c r="I16" s="19"/>
    </row>
    <row r="17" spans="1:9" s="11" customFormat="1">
      <c r="A17" s="13" t="str">
        <f>UsedForPicklists!$C$3</f>
        <v>RUS</v>
      </c>
      <c r="B17" s="13" t="str">
        <f>TEXT('File Input'!$C$11,"yyyymmdd")</f>
        <v>yyyymmdd</v>
      </c>
      <c r="C17" s="37" t="str">
        <f>IF(VALUE(LEFT($E17,4))&lt;YEAR('File Input'!$C$11),"Actual",IF(VALUE(LEFT($E17,4))&gt;YEAR('File Input'!$C$11),"Forecast",IF(VALUE(RIGHT($E17,2))&lt;MONTH('File Input'!$C$11),"Actual","Forecast")))</f>
        <v>Actual</v>
      </c>
      <c r="D17" s="37" t="str">
        <f>'Buy Forecast by Month'!$B$6</f>
        <v>RU-Russia</v>
      </c>
      <c r="E17" s="13" t="str">
        <f>TEXT(202004,0)</f>
        <v>202004</v>
      </c>
      <c r="F17" s="13" t="s">
        <v>850</v>
      </c>
      <c r="G17" s="35"/>
      <c r="H17" s="39" t="e">
        <f>IF(ISBLANK(INDEX('TWE Forecast by Month'!$B$17:$N$22,MATCH(ForecastByChannel!$F17,'TWE Forecast by Month'!$B$17:$B$21,0),MATCH(ForecastByChannel!$E17,'TWE Forecast by Month'!$B$17:$N$17,0))),"",INDEX('TWE Forecast by Month'!$B$17:$N$22,MATCH(ForecastByChannel!$F17,'TWE Forecast by Month'!$B$17:$B$21,0),MATCH(ForecastByChannel!$E17,'TWE Forecast by Month'!$B$17:$N$17,0)))</f>
        <v>#N/A</v>
      </c>
      <c r="I17" s="19"/>
    </row>
    <row r="18" spans="1:9" s="11" customFormat="1">
      <c r="A18" s="13" t="str">
        <f>UsedForPicklists!$C$3</f>
        <v>RUS</v>
      </c>
      <c r="B18" s="13" t="str">
        <f>TEXT('File Input'!$C$11,"yyyymmdd")</f>
        <v>yyyymmdd</v>
      </c>
      <c r="C18" s="37" t="str">
        <f>IF(VALUE(LEFT($E18,4))&lt;YEAR('File Input'!$C$11),"Actual",IF(VALUE(LEFT($E18,4))&gt;YEAR('File Input'!$C$11),"Forecast",IF(VALUE(RIGHT($E18,2))&lt;MONTH('File Input'!$C$11),"Actual","Forecast")))</f>
        <v>Actual</v>
      </c>
      <c r="D18" s="37" t="str">
        <f>'Buy Forecast by Month'!$B$6</f>
        <v>RU-Russia</v>
      </c>
      <c r="E18" s="13" t="str">
        <f>TEXT(202005,0)</f>
        <v>202005</v>
      </c>
      <c r="F18" s="13" t="s">
        <v>847</v>
      </c>
      <c r="G18" s="35"/>
      <c r="H18" s="39" t="e">
        <f>IF(ISBLANK(INDEX('TWE Forecast by Month'!$B$17:$N$22,MATCH(ForecastByChannel!$F18,'TWE Forecast by Month'!$B$17:$B$21,0),MATCH(ForecastByChannel!$E18,'TWE Forecast by Month'!$B$17:$N$17,0))),"",INDEX('TWE Forecast by Month'!$B$17:$N$22,MATCH(ForecastByChannel!$F18,'TWE Forecast by Month'!$B$17:$B$21,0),MATCH(ForecastByChannel!$E18,'TWE Forecast by Month'!$B$17:$N$17,0)))</f>
        <v>#N/A</v>
      </c>
      <c r="I18" s="19"/>
    </row>
    <row r="19" spans="1:9" s="11" customFormat="1">
      <c r="A19" s="13" t="str">
        <f>UsedForPicklists!$C$3</f>
        <v>RUS</v>
      </c>
      <c r="B19" s="13" t="str">
        <f>TEXT('File Input'!$C$11,"yyyymmdd")</f>
        <v>yyyymmdd</v>
      </c>
      <c r="C19" s="37" t="str">
        <f>IF(VALUE(LEFT($E19,4))&lt;YEAR('File Input'!$C$11),"Actual",IF(VALUE(LEFT($E19,4))&gt;YEAR('File Input'!$C$11),"Forecast",IF(VALUE(RIGHT($E19,2))&lt;MONTH('File Input'!$C$11),"Actual","Forecast")))</f>
        <v>Actual</v>
      </c>
      <c r="D19" s="37" t="str">
        <f>'Buy Forecast by Month'!$B$6</f>
        <v>RU-Russia</v>
      </c>
      <c r="E19" s="13" t="str">
        <f>TEXT(202005,0)</f>
        <v>202005</v>
      </c>
      <c r="F19" s="13" t="s">
        <v>848</v>
      </c>
      <c r="G19" s="35"/>
      <c r="H19" s="39" t="e">
        <f>IF(ISBLANK(INDEX('TWE Forecast by Month'!$B$17:$N$22,MATCH(ForecastByChannel!$F19,'TWE Forecast by Month'!$B$17:$B$21,0),MATCH(ForecastByChannel!$E19,'TWE Forecast by Month'!$B$17:$N$17,0))),"",INDEX('TWE Forecast by Month'!$B$17:$N$22,MATCH(ForecastByChannel!$F19,'TWE Forecast by Month'!$B$17:$B$21,0),MATCH(ForecastByChannel!$E19,'TWE Forecast by Month'!$B$17:$N$17,0)))</f>
        <v>#N/A</v>
      </c>
      <c r="I19" s="19"/>
    </row>
    <row r="20" spans="1:9" s="11" customFormat="1">
      <c r="A20" s="13" t="str">
        <f>UsedForPicklists!$C$3</f>
        <v>RUS</v>
      </c>
      <c r="B20" s="13" t="str">
        <f>TEXT('File Input'!$C$11,"yyyymmdd")</f>
        <v>yyyymmdd</v>
      </c>
      <c r="C20" s="37" t="str">
        <f>IF(VALUE(LEFT($E20,4))&lt;YEAR('File Input'!$C$11),"Actual",IF(VALUE(LEFT($E20,4))&gt;YEAR('File Input'!$C$11),"Forecast",IF(VALUE(RIGHT($E20,2))&lt;MONTH('File Input'!$C$11),"Actual","Forecast")))</f>
        <v>Actual</v>
      </c>
      <c r="D20" s="37" t="str">
        <f>'Buy Forecast by Month'!$B$6</f>
        <v>RU-Russia</v>
      </c>
      <c r="E20" s="13" t="str">
        <f>TEXT(202005,0)</f>
        <v>202005</v>
      </c>
      <c r="F20" s="13" t="s">
        <v>849</v>
      </c>
      <c r="G20" s="35"/>
      <c r="H20" s="39" t="e">
        <f>IF(ISBLANK(INDEX('TWE Forecast by Month'!$B$17:$N$22,MATCH(ForecastByChannel!$F20,'TWE Forecast by Month'!$B$17:$B$21,0),MATCH(ForecastByChannel!$E20,'TWE Forecast by Month'!$B$17:$N$17,0))),"",INDEX('TWE Forecast by Month'!$B$17:$N$22,MATCH(ForecastByChannel!$F20,'TWE Forecast by Month'!$B$17:$B$21,0),MATCH(ForecastByChannel!$E20,'TWE Forecast by Month'!$B$17:$N$17,0)))</f>
        <v>#N/A</v>
      </c>
      <c r="I20" s="19"/>
    </row>
    <row r="21" spans="1:9" s="11" customFormat="1">
      <c r="A21" s="13" t="str">
        <f>UsedForPicklists!$C$3</f>
        <v>RUS</v>
      </c>
      <c r="B21" s="13" t="str">
        <f>TEXT('File Input'!$C$11,"yyyymmdd")</f>
        <v>yyyymmdd</v>
      </c>
      <c r="C21" s="37" t="str">
        <f>IF(VALUE(LEFT($E21,4))&lt;YEAR('File Input'!$C$11),"Actual",IF(VALUE(LEFT($E21,4))&gt;YEAR('File Input'!$C$11),"Forecast",IF(VALUE(RIGHT($E21,2))&lt;MONTH('File Input'!$C$11),"Actual","Forecast")))</f>
        <v>Actual</v>
      </c>
      <c r="D21" s="37" t="str">
        <f>'Buy Forecast by Month'!$B$6</f>
        <v>RU-Russia</v>
      </c>
      <c r="E21" s="13" t="str">
        <f>TEXT(202005,0)</f>
        <v>202005</v>
      </c>
      <c r="F21" s="13" t="s">
        <v>850</v>
      </c>
      <c r="G21" s="35"/>
      <c r="H21" s="39" t="e">
        <f>IF(ISBLANK(INDEX('TWE Forecast by Month'!$B$17:$N$22,MATCH(ForecastByChannel!$F21,'TWE Forecast by Month'!$B$17:$B$21,0),MATCH(ForecastByChannel!$E21,'TWE Forecast by Month'!$B$17:$N$17,0))),"",INDEX('TWE Forecast by Month'!$B$17:$N$22,MATCH(ForecastByChannel!$F21,'TWE Forecast by Month'!$B$17:$B$21,0),MATCH(ForecastByChannel!$E21,'TWE Forecast by Month'!$B$17:$N$17,0)))</f>
        <v>#N/A</v>
      </c>
      <c r="I21" s="19"/>
    </row>
    <row r="22" spans="1:9" s="11" customFormat="1">
      <c r="A22" s="13" t="str">
        <f>UsedForPicklists!$C$3</f>
        <v>RUS</v>
      </c>
      <c r="B22" s="13" t="str">
        <f>TEXT('File Input'!$C$11,"yyyymmdd")</f>
        <v>yyyymmdd</v>
      </c>
      <c r="C22" s="37" t="str">
        <f>IF(VALUE(LEFT($E22,4))&lt;YEAR('File Input'!$C$11),"Actual",IF(VALUE(LEFT($E22,4))&gt;YEAR('File Input'!$C$11),"Forecast",IF(VALUE(RIGHT($E22,2))&lt;MONTH('File Input'!$C$11),"Actual","Forecast")))</f>
        <v>Actual</v>
      </c>
      <c r="D22" s="37" t="str">
        <f>'Buy Forecast by Month'!$B$6</f>
        <v>RU-Russia</v>
      </c>
      <c r="E22" s="13" t="str">
        <f>TEXT(202006,0)</f>
        <v>202006</v>
      </c>
      <c r="F22" s="13" t="s">
        <v>847</v>
      </c>
      <c r="G22" s="35"/>
      <c r="H22" s="39" t="e">
        <f>IF(ISBLANK(INDEX('TWE Forecast by Month'!$B$17:$N$22,MATCH(ForecastByChannel!$F22,'TWE Forecast by Month'!$B$17:$B$21,0),MATCH(ForecastByChannel!$E22,'TWE Forecast by Month'!$B$17:$N$17,0))),"",INDEX('TWE Forecast by Month'!$B$17:$N$22,MATCH(ForecastByChannel!$F22,'TWE Forecast by Month'!$B$17:$B$21,0),MATCH(ForecastByChannel!$E22,'TWE Forecast by Month'!$B$17:$N$17,0)))</f>
        <v>#N/A</v>
      </c>
      <c r="I22" s="19"/>
    </row>
    <row r="23" spans="1:9" s="11" customFormat="1">
      <c r="A23" s="13" t="str">
        <f>UsedForPicklists!$C$3</f>
        <v>RUS</v>
      </c>
      <c r="B23" s="13" t="str">
        <f>TEXT('File Input'!$C$11,"yyyymmdd")</f>
        <v>yyyymmdd</v>
      </c>
      <c r="C23" s="37" t="str">
        <f>IF(VALUE(LEFT($E23,4))&lt;YEAR('File Input'!$C$11),"Actual",IF(VALUE(LEFT($E23,4))&gt;YEAR('File Input'!$C$11),"Forecast",IF(VALUE(RIGHT($E23,2))&lt;MONTH('File Input'!$C$11),"Actual","Forecast")))</f>
        <v>Actual</v>
      </c>
      <c r="D23" s="37" t="str">
        <f>'Buy Forecast by Month'!$B$6</f>
        <v>RU-Russia</v>
      </c>
      <c r="E23" s="13" t="str">
        <f>TEXT(202006,0)</f>
        <v>202006</v>
      </c>
      <c r="F23" s="13" t="s">
        <v>848</v>
      </c>
      <c r="G23" s="35"/>
      <c r="H23" s="39" t="e">
        <f>IF(ISBLANK(INDEX('TWE Forecast by Month'!$B$17:$N$22,MATCH(ForecastByChannel!$F23,'TWE Forecast by Month'!$B$17:$B$21,0),MATCH(ForecastByChannel!$E23,'TWE Forecast by Month'!$B$17:$N$17,0))),"",INDEX('TWE Forecast by Month'!$B$17:$N$22,MATCH(ForecastByChannel!$F23,'TWE Forecast by Month'!$B$17:$B$21,0),MATCH(ForecastByChannel!$E23,'TWE Forecast by Month'!$B$17:$N$17,0)))</f>
        <v>#N/A</v>
      </c>
      <c r="I23" s="19"/>
    </row>
    <row r="24" spans="1:9" s="11" customFormat="1">
      <c r="A24" s="13" t="str">
        <f>UsedForPicklists!$C$3</f>
        <v>RUS</v>
      </c>
      <c r="B24" s="13" t="str">
        <f>TEXT('File Input'!$C$11,"yyyymmdd")</f>
        <v>yyyymmdd</v>
      </c>
      <c r="C24" s="37" t="str">
        <f>IF(VALUE(LEFT($E24,4))&lt;YEAR('File Input'!$C$11),"Actual",IF(VALUE(LEFT($E24,4))&gt;YEAR('File Input'!$C$11),"Forecast",IF(VALUE(RIGHT($E24,2))&lt;MONTH('File Input'!$C$11),"Actual","Forecast")))</f>
        <v>Actual</v>
      </c>
      <c r="D24" s="37" t="str">
        <f>'Buy Forecast by Month'!$B$6</f>
        <v>RU-Russia</v>
      </c>
      <c r="E24" s="13" t="str">
        <f>TEXT(202006,0)</f>
        <v>202006</v>
      </c>
      <c r="F24" s="13" t="s">
        <v>849</v>
      </c>
      <c r="G24" s="35"/>
      <c r="H24" s="39" t="e">
        <f>IF(ISBLANK(INDEX('TWE Forecast by Month'!$B$17:$N$22,MATCH(ForecastByChannel!$F24,'TWE Forecast by Month'!$B$17:$B$21,0),MATCH(ForecastByChannel!$E24,'TWE Forecast by Month'!$B$17:$N$17,0))),"",INDEX('TWE Forecast by Month'!$B$17:$N$22,MATCH(ForecastByChannel!$F24,'TWE Forecast by Month'!$B$17:$B$21,0),MATCH(ForecastByChannel!$E24,'TWE Forecast by Month'!$B$17:$N$17,0)))</f>
        <v>#N/A</v>
      </c>
      <c r="I24" s="19"/>
    </row>
    <row r="25" spans="1:9" s="11" customFormat="1">
      <c r="A25" s="13" t="str">
        <f>UsedForPicklists!$C$3</f>
        <v>RUS</v>
      </c>
      <c r="B25" s="13" t="str">
        <f>TEXT('File Input'!$C$11,"yyyymmdd")</f>
        <v>yyyymmdd</v>
      </c>
      <c r="C25" s="37" t="str">
        <f>IF(VALUE(LEFT($E25,4))&lt;YEAR('File Input'!$C$11),"Actual",IF(VALUE(LEFT($E25,4))&gt;YEAR('File Input'!$C$11),"Forecast",IF(VALUE(RIGHT($E25,2))&lt;MONTH('File Input'!$C$11),"Actual","Forecast")))</f>
        <v>Actual</v>
      </c>
      <c r="D25" s="37" t="str">
        <f>'Buy Forecast by Month'!$B$6</f>
        <v>RU-Russia</v>
      </c>
      <c r="E25" s="13" t="str">
        <f>TEXT(202006,0)</f>
        <v>202006</v>
      </c>
      <c r="F25" s="13" t="s">
        <v>850</v>
      </c>
      <c r="G25" s="35"/>
      <c r="H25" s="39" t="e">
        <f>IF(ISBLANK(INDEX('TWE Forecast by Month'!$B$17:$N$22,MATCH(ForecastByChannel!$F25,'TWE Forecast by Month'!$B$17:$B$21,0),MATCH(ForecastByChannel!$E25,'TWE Forecast by Month'!$B$17:$N$17,0))),"",INDEX('TWE Forecast by Month'!$B$17:$N$22,MATCH(ForecastByChannel!$F25,'TWE Forecast by Month'!$B$17:$B$21,0),MATCH(ForecastByChannel!$E25,'TWE Forecast by Month'!$B$17:$N$17,0)))</f>
        <v>#N/A</v>
      </c>
      <c r="I25" s="19"/>
    </row>
    <row r="26" spans="1:9" s="11" customFormat="1">
      <c r="A26" s="13" t="str">
        <f>UsedForPicklists!$C$3</f>
        <v>RUS</v>
      </c>
      <c r="B26" s="13" t="str">
        <f>TEXT('File Input'!$C$11,"yyyymmdd")</f>
        <v>yyyymmdd</v>
      </c>
      <c r="C26" s="37" t="str">
        <f>IF(VALUE(LEFT($E26,4))&lt;YEAR('File Input'!$C$11),"Actual",IF(VALUE(LEFT($E26,4))&gt;YEAR('File Input'!$C$11),"Forecast",IF(VALUE(RIGHT($E26,2))&lt;MONTH('File Input'!$C$11),"Actual","Forecast")))</f>
        <v>Actual</v>
      </c>
      <c r="D26" s="37" t="str">
        <f>'Buy Forecast by Month'!$B$6</f>
        <v>RU-Russia</v>
      </c>
      <c r="E26" s="13" t="str">
        <f>TEXT(202007,0)</f>
        <v>202007</v>
      </c>
      <c r="F26" s="13" t="s">
        <v>847</v>
      </c>
      <c r="G26" s="35"/>
      <c r="H26" s="39" t="e">
        <f>IF(ISBLANK(INDEX('TWE Forecast by Month'!$B$17:$N$22,MATCH(ForecastByChannel!$F26,'TWE Forecast by Month'!$B$17:$B$21,0),MATCH(ForecastByChannel!$E26,'TWE Forecast by Month'!$B$17:$N$17,0))),"",INDEX('TWE Forecast by Month'!$B$17:$N$22,MATCH(ForecastByChannel!$F26,'TWE Forecast by Month'!$B$17:$B$21,0),MATCH(ForecastByChannel!$E26,'TWE Forecast by Month'!$B$17:$N$17,0)))</f>
        <v>#N/A</v>
      </c>
      <c r="I26" s="19"/>
    </row>
    <row r="27" spans="1:9" s="11" customFormat="1">
      <c r="A27" s="13" t="str">
        <f>UsedForPicklists!$C$3</f>
        <v>RUS</v>
      </c>
      <c r="B27" s="13" t="str">
        <f>TEXT('File Input'!$C$11,"yyyymmdd")</f>
        <v>yyyymmdd</v>
      </c>
      <c r="C27" s="37" t="str">
        <f>IF(VALUE(LEFT($E27,4))&lt;YEAR('File Input'!$C$11),"Actual",IF(VALUE(LEFT($E27,4))&gt;YEAR('File Input'!$C$11),"Forecast",IF(VALUE(RIGHT($E27,2))&lt;MONTH('File Input'!$C$11),"Actual","Forecast")))</f>
        <v>Actual</v>
      </c>
      <c r="D27" s="37" t="str">
        <f>'Buy Forecast by Month'!$B$6</f>
        <v>RU-Russia</v>
      </c>
      <c r="E27" s="13" t="str">
        <f>TEXT(202007,0)</f>
        <v>202007</v>
      </c>
      <c r="F27" s="13" t="s">
        <v>848</v>
      </c>
      <c r="G27" s="35"/>
      <c r="H27" s="39" t="e">
        <f>IF(ISBLANK(INDEX('TWE Forecast by Month'!$B$17:$N$22,MATCH(ForecastByChannel!$F27,'TWE Forecast by Month'!$B$17:$B$21,0),MATCH(ForecastByChannel!$E27,'TWE Forecast by Month'!$B$17:$N$17,0))),"",INDEX('TWE Forecast by Month'!$B$17:$N$22,MATCH(ForecastByChannel!$F27,'TWE Forecast by Month'!$B$17:$B$21,0),MATCH(ForecastByChannel!$E27,'TWE Forecast by Month'!$B$17:$N$17,0)))</f>
        <v>#N/A</v>
      </c>
      <c r="I27" s="19"/>
    </row>
    <row r="28" spans="1:9" s="11" customFormat="1">
      <c r="A28" s="13" t="str">
        <f>UsedForPicklists!$C$3</f>
        <v>RUS</v>
      </c>
      <c r="B28" s="13" t="str">
        <f>TEXT('File Input'!$C$11,"yyyymmdd")</f>
        <v>yyyymmdd</v>
      </c>
      <c r="C28" s="37" t="str">
        <f>IF(VALUE(LEFT($E28,4))&lt;YEAR('File Input'!$C$11),"Actual",IF(VALUE(LEFT($E28,4))&gt;YEAR('File Input'!$C$11),"Forecast",IF(VALUE(RIGHT($E28,2))&lt;MONTH('File Input'!$C$11),"Actual","Forecast")))</f>
        <v>Actual</v>
      </c>
      <c r="D28" s="37" t="str">
        <f>'Buy Forecast by Month'!$B$6</f>
        <v>RU-Russia</v>
      </c>
      <c r="E28" s="13" t="str">
        <f>TEXT(202007,0)</f>
        <v>202007</v>
      </c>
      <c r="F28" s="13" t="s">
        <v>849</v>
      </c>
      <c r="G28" s="35"/>
      <c r="H28" s="39" t="e">
        <f>IF(ISBLANK(INDEX('TWE Forecast by Month'!$B$17:$N$22,MATCH(ForecastByChannel!$F28,'TWE Forecast by Month'!$B$17:$B$21,0),MATCH(ForecastByChannel!$E28,'TWE Forecast by Month'!$B$17:$N$17,0))),"",INDEX('TWE Forecast by Month'!$B$17:$N$22,MATCH(ForecastByChannel!$F28,'TWE Forecast by Month'!$B$17:$B$21,0),MATCH(ForecastByChannel!$E28,'TWE Forecast by Month'!$B$17:$N$17,0)))</f>
        <v>#N/A</v>
      </c>
      <c r="I28" s="19"/>
    </row>
    <row r="29" spans="1:9" s="11" customFormat="1">
      <c r="A29" s="13" t="str">
        <f>UsedForPicklists!$C$3</f>
        <v>RUS</v>
      </c>
      <c r="B29" s="13" t="str">
        <f>TEXT('File Input'!$C$11,"yyyymmdd")</f>
        <v>yyyymmdd</v>
      </c>
      <c r="C29" s="37" t="str">
        <f>IF(VALUE(LEFT($E29,4))&lt;YEAR('File Input'!$C$11),"Actual",IF(VALUE(LEFT($E29,4))&gt;YEAR('File Input'!$C$11),"Forecast",IF(VALUE(RIGHT($E29,2))&lt;MONTH('File Input'!$C$11),"Actual","Forecast")))</f>
        <v>Actual</v>
      </c>
      <c r="D29" s="37" t="str">
        <f>'Buy Forecast by Month'!$B$6</f>
        <v>RU-Russia</v>
      </c>
      <c r="E29" s="13" t="str">
        <f>TEXT(202007,0)</f>
        <v>202007</v>
      </c>
      <c r="F29" s="13" t="s">
        <v>850</v>
      </c>
      <c r="G29" s="35"/>
      <c r="H29" s="39" t="e">
        <f>IF(ISBLANK(INDEX('TWE Forecast by Month'!$B$17:$N$22,MATCH(ForecastByChannel!$F29,'TWE Forecast by Month'!$B$17:$B$21,0),MATCH(ForecastByChannel!$E29,'TWE Forecast by Month'!$B$17:$N$17,0))),"",INDEX('TWE Forecast by Month'!$B$17:$N$22,MATCH(ForecastByChannel!$F29,'TWE Forecast by Month'!$B$17:$B$21,0),MATCH(ForecastByChannel!$E29,'TWE Forecast by Month'!$B$17:$N$17,0)))</f>
        <v>#N/A</v>
      </c>
      <c r="I29" s="19"/>
    </row>
    <row r="30" spans="1:9" s="11" customFormat="1">
      <c r="A30" s="13" t="str">
        <f>UsedForPicklists!$C$3</f>
        <v>RUS</v>
      </c>
      <c r="B30" s="13" t="str">
        <f>TEXT('File Input'!$C$11,"yyyymmdd")</f>
        <v>yyyymmdd</v>
      </c>
      <c r="C30" s="37" t="str">
        <f>IF(VALUE(LEFT($E30,4))&lt;YEAR('File Input'!$C$11),"Actual",IF(VALUE(LEFT($E30,4))&gt;YEAR('File Input'!$C$11),"Forecast",IF(VALUE(RIGHT($E30,2))&lt;MONTH('File Input'!$C$11),"Actual","Forecast")))</f>
        <v>Actual</v>
      </c>
      <c r="D30" s="37" t="str">
        <f>'Buy Forecast by Month'!$B$6</f>
        <v>RU-Russia</v>
      </c>
      <c r="E30" s="13" t="str">
        <f>TEXT(202008,0)</f>
        <v>202008</v>
      </c>
      <c r="F30" s="13" t="s">
        <v>847</v>
      </c>
      <c r="G30" s="35"/>
      <c r="H30" s="39" t="e">
        <f>IF(ISBLANK(INDEX('TWE Forecast by Month'!$B$17:$N$22,MATCH(ForecastByChannel!$F30,'TWE Forecast by Month'!$B$17:$B$21,0),MATCH(ForecastByChannel!$E30,'TWE Forecast by Month'!$B$17:$N$17,0))),"",INDEX('TWE Forecast by Month'!$B$17:$N$22,MATCH(ForecastByChannel!$F30,'TWE Forecast by Month'!$B$17:$B$21,0),MATCH(ForecastByChannel!$E30,'TWE Forecast by Month'!$B$17:$N$17,0)))</f>
        <v>#N/A</v>
      </c>
      <c r="I30" s="19"/>
    </row>
    <row r="31" spans="1:9" s="11" customFormat="1">
      <c r="A31" s="13" t="str">
        <f>UsedForPicklists!$C$3</f>
        <v>RUS</v>
      </c>
      <c r="B31" s="13" t="str">
        <f>TEXT('File Input'!$C$11,"yyyymmdd")</f>
        <v>yyyymmdd</v>
      </c>
      <c r="C31" s="37" t="str">
        <f>IF(VALUE(LEFT($E31,4))&lt;YEAR('File Input'!$C$11),"Actual",IF(VALUE(LEFT($E31,4))&gt;YEAR('File Input'!$C$11),"Forecast",IF(VALUE(RIGHT($E31,2))&lt;MONTH('File Input'!$C$11),"Actual","Forecast")))</f>
        <v>Actual</v>
      </c>
      <c r="D31" s="37" t="str">
        <f>'Buy Forecast by Month'!$B$6</f>
        <v>RU-Russia</v>
      </c>
      <c r="E31" s="13" t="str">
        <f>TEXT(202008,0)</f>
        <v>202008</v>
      </c>
      <c r="F31" s="13" t="s">
        <v>848</v>
      </c>
      <c r="G31" s="35"/>
      <c r="H31" s="39" t="e">
        <f>IF(ISBLANK(INDEX('TWE Forecast by Month'!$B$17:$N$22,MATCH(ForecastByChannel!$F31,'TWE Forecast by Month'!$B$17:$B$21,0),MATCH(ForecastByChannel!$E31,'TWE Forecast by Month'!$B$17:$N$17,0))),"",INDEX('TWE Forecast by Month'!$B$17:$N$22,MATCH(ForecastByChannel!$F31,'TWE Forecast by Month'!$B$17:$B$21,0),MATCH(ForecastByChannel!$E31,'TWE Forecast by Month'!$B$17:$N$17,0)))</f>
        <v>#N/A</v>
      </c>
      <c r="I31" s="19"/>
    </row>
    <row r="32" spans="1:9" s="11" customFormat="1">
      <c r="A32" s="13" t="str">
        <f>UsedForPicklists!$C$3</f>
        <v>RUS</v>
      </c>
      <c r="B32" s="13" t="str">
        <f>TEXT('File Input'!$C$11,"yyyymmdd")</f>
        <v>yyyymmdd</v>
      </c>
      <c r="C32" s="37" t="str">
        <f>IF(VALUE(LEFT($E32,4))&lt;YEAR('File Input'!$C$11),"Actual",IF(VALUE(LEFT($E32,4))&gt;YEAR('File Input'!$C$11),"Forecast",IF(VALUE(RIGHT($E32,2))&lt;MONTH('File Input'!$C$11),"Actual","Forecast")))</f>
        <v>Actual</v>
      </c>
      <c r="D32" s="37" t="str">
        <f>'Buy Forecast by Month'!$B$6</f>
        <v>RU-Russia</v>
      </c>
      <c r="E32" s="13" t="str">
        <f>TEXT(202008,0)</f>
        <v>202008</v>
      </c>
      <c r="F32" s="13" t="s">
        <v>849</v>
      </c>
      <c r="G32" s="35"/>
      <c r="H32" s="39" t="e">
        <f>IF(ISBLANK(INDEX('TWE Forecast by Month'!$B$17:$N$22,MATCH(ForecastByChannel!$F32,'TWE Forecast by Month'!$B$17:$B$21,0),MATCH(ForecastByChannel!$E32,'TWE Forecast by Month'!$B$17:$N$17,0))),"",INDEX('TWE Forecast by Month'!$B$17:$N$22,MATCH(ForecastByChannel!$F32,'TWE Forecast by Month'!$B$17:$B$21,0),MATCH(ForecastByChannel!$E32,'TWE Forecast by Month'!$B$17:$N$17,0)))</f>
        <v>#N/A</v>
      </c>
      <c r="I32" s="19"/>
    </row>
    <row r="33" spans="1:9" s="11" customFormat="1">
      <c r="A33" s="13" t="str">
        <f>UsedForPicklists!$C$3</f>
        <v>RUS</v>
      </c>
      <c r="B33" s="13" t="str">
        <f>TEXT('File Input'!$C$11,"yyyymmdd")</f>
        <v>yyyymmdd</v>
      </c>
      <c r="C33" s="37" t="str">
        <f>IF(VALUE(LEFT($E33,4))&lt;YEAR('File Input'!$C$11),"Actual",IF(VALUE(LEFT($E33,4))&gt;YEAR('File Input'!$C$11),"Forecast",IF(VALUE(RIGHT($E33,2))&lt;MONTH('File Input'!$C$11),"Actual","Forecast")))</f>
        <v>Actual</v>
      </c>
      <c r="D33" s="37" t="str">
        <f>'Buy Forecast by Month'!$B$6</f>
        <v>RU-Russia</v>
      </c>
      <c r="E33" s="13" t="str">
        <f>TEXT(202008,0)</f>
        <v>202008</v>
      </c>
      <c r="F33" s="13" t="s">
        <v>850</v>
      </c>
      <c r="G33" s="35"/>
      <c r="H33" s="39" t="e">
        <f>IF(ISBLANK(INDEX('TWE Forecast by Month'!$B$17:$N$22,MATCH(ForecastByChannel!$F33,'TWE Forecast by Month'!$B$17:$B$21,0),MATCH(ForecastByChannel!$E33,'TWE Forecast by Month'!$B$17:$N$17,0))),"",INDEX('TWE Forecast by Month'!$B$17:$N$22,MATCH(ForecastByChannel!$F33,'TWE Forecast by Month'!$B$17:$B$21,0),MATCH(ForecastByChannel!$E33,'TWE Forecast by Month'!$B$17:$N$17,0)))</f>
        <v>#N/A</v>
      </c>
      <c r="I33" s="19"/>
    </row>
    <row r="34" spans="1:9" s="11" customFormat="1">
      <c r="A34" s="13" t="str">
        <f>UsedForPicklists!$C$3</f>
        <v>RUS</v>
      </c>
      <c r="B34" s="13" t="str">
        <f>TEXT('File Input'!$C$11,"yyyymmdd")</f>
        <v>yyyymmdd</v>
      </c>
      <c r="C34" s="37" t="str">
        <f>IF(VALUE(LEFT($E34,4))&lt;YEAR('File Input'!$C$11),"Actual",IF(VALUE(LEFT($E34,4))&gt;YEAR('File Input'!$C$11),"Forecast",IF(VALUE(RIGHT($E34,2))&lt;MONTH('File Input'!$C$11),"Actual","Forecast")))</f>
        <v>Actual</v>
      </c>
      <c r="D34" s="37" t="str">
        <f>'Buy Forecast by Month'!$B$6</f>
        <v>RU-Russia</v>
      </c>
      <c r="E34" s="13" t="str">
        <f>TEXT(202009,0)</f>
        <v>202009</v>
      </c>
      <c r="F34" s="13" t="s">
        <v>847</v>
      </c>
      <c r="G34" s="35"/>
      <c r="H34" s="39" t="e">
        <f>IF(ISBLANK(INDEX('TWE Forecast by Month'!$B$17:$N$22,MATCH(ForecastByChannel!$F34,'TWE Forecast by Month'!$B$17:$B$21,0),MATCH(ForecastByChannel!$E34,'TWE Forecast by Month'!$B$17:$N$17,0))),"",INDEX('TWE Forecast by Month'!$B$17:$N$22,MATCH(ForecastByChannel!$F34,'TWE Forecast by Month'!$B$17:$B$21,0),MATCH(ForecastByChannel!$E34,'TWE Forecast by Month'!$B$17:$N$17,0)))</f>
        <v>#N/A</v>
      </c>
      <c r="I34" s="19"/>
    </row>
    <row r="35" spans="1:9" s="11" customFormat="1">
      <c r="A35" s="13" t="str">
        <f>UsedForPicklists!$C$3</f>
        <v>RUS</v>
      </c>
      <c r="B35" s="13" t="str">
        <f>TEXT('File Input'!$C$11,"yyyymmdd")</f>
        <v>yyyymmdd</v>
      </c>
      <c r="C35" s="37" t="str">
        <f>IF(VALUE(LEFT($E35,4))&lt;YEAR('File Input'!$C$11),"Actual",IF(VALUE(LEFT($E35,4))&gt;YEAR('File Input'!$C$11),"Forecast",IF(VALUE(RIGHT($E35,2))&lt;MONTH('File Input'!$C$11),"Actual","Forecast")))</f>
        <v>Actual</v>
      </c>
      <c r="D35" s="37" t="str">
        <f>'Buy Forecast by Month'!$B$6</f>
        <v>RU-Russia</v>
      </c>
      <c r="E35" s="13" t="str">
        <f>TEXT(202009,0)</f>
        <v>202009</v>
      </c>
      <c r="F35" s="13" t="s">
        <v>848</v>
      </c>
      <c r="G35" s="35"/>
      <c r="H35" s="39" t="e">
        <f>IF(ISBLANK(INDEX('TWE Forecast by Month'!$B$17:$N$22,MATCH(ForecastByChannel!$F35,'TWE Forecast by Month'!$B$17:$B$21,0),MATCH(ForecastByChannel!$E35,'TWE Forecast by Month'!$B$17:$N$17,0))),"",INDEX('TWE Forecast by Month'!$B$17:$N$22,MATCH(ForecastByChannel!$F35,'TWE Forecast by Month'!$B$17:$B$21,0),MATCH(ForecastByChannel!$E35,'TWE Forecast by Month'!$B$17:$N$17,0)))</f>
        <v>#N/A</v>
      </c>
      <c r="I35" s="19"/>
    </row>
    <row r="36" spans="1:9" s="11" customFormat="1">
      <c r="A36" s="13" t="str">
        <f>UsedForPicklists!$C$3</f>
        <v>RUS</v>
      </c>
      <c r="B36" s="13" t="str">
        <f>TEXT('File Input'!$C$11,"yyyymmdd")</f>
        <v>yyyymmdd</v>
      </c>
      <c r="C36" s="37" t="str">
        <f>IF(VALUE(LEFT($E36,4))&lt;YEAR('File Input'!$C$11),"Actual",IF(VALUE(LEFT($E36,4))&gt;YEAR('File Input'!$C$11),"Forecast",IF(VALUE(RIGHT($E36,2))&lt;MONTH('File Input'!$C$11),"Actual","Forecast")))</f>
        <v>Actual</v>
      </c>
      <c r="D36" s="37" t="str">
        <f>'Buy Forecast by Month'!$B$6</f>
        <v>RU-Russia</v>
      </c>
      <c r="E36" s="13" t="str">
        <f>TEXT(202009,0)</f>
        <v>202009</v>
      </c>
      <c r="F36" s="13" t="s">
        <v>849</v>
      </c>
      <c r="G36" s="35"/>
      <c r="H36" s="39" t="e">
        <f>IF(ISBLANK(INDEX('TWE Forecast by Month'!$B$17:$N$22,MATCH(ForecastByChannel!$F36,'TWE Forecast by Month'!$B$17:$B$21,0),MATCH(ForecastByChannel!$E36,'TWE Forecast by Month'!$B$17:$N$17,0))),"",INDEX('TWE Forecast by Month'!$B$17:$N$22,MATCH(ForecastByChannel!$F36,'TWE Forecast by Month'!$B$17:$B$21,0),MATCH(ForecastByChannel!$E36,'TWE Forecast by Month'!$B$17:$N$17,0)))</f>
        <v>#N/A</v>
      </c>
      <c r="I36" s="19"/>
    </row>
    <row r="37" spans="1:9" s="11" customFormat="1">
      <c r="A37" s="13" t="str">
        <f>UsedForPicklists!$C$3</f>
        <v>RUS</v>
      </c>
      <c r="B37" s="13" t="str">
        <f>TEXT('File Input'!$C$11,"yyyymmdd")</f>
        <v>yyyymmdd</v>
      </c>
      <c r="C37" s="37" t="str">
        <f>IF(VALUE(LEFT($E37,4))&lt;YEAR('File Input'!$C$11),"Actual",IF(VALUE(LEFT($E37,4))&gt;YEAR('File Input'!$C$11),"Forecast",IF(VALUE(RIGHT($E37,2))&lt;MONTH('File Input'!$C$11),"Actual","Forecast")))</f>
        <v>Actual</v>
      </c>
      <c r="D37" s="37" t="str">
        <f>'Buy Forecast by Month'!$B$6</f>
        <v>RU-Russia</v>
      </c>
      <c r="E37" s="13" t="str">
        <f>TEXT(202009,0)</f>
        <v>202009</v>
      </c>
      <c r="F37" s="13" t="s">
        <v>850</v>
      </c>
      <c r="G37" s="35"/>
      <c r="H37" s="39" t="e">
        <f>IF(ISBLANK(INDEX('TWE Forecast by Month'!$B$17:$N$22,MATCH(ForecastByChannel!$F37,'TWE Forecast by Month'!$B$17:$B$21,0),MATCH(ForecastByChannel!$E37,'TWE Forecast by Month'!$B$17:$N$17,0))),"",INDEX('TWE Forecast by Month'!$B$17:$N$22,MATCH(ForecastByChannel!$F37,'TWE Forecast by Month'!$B$17:$B$21,0),MATCH(ForecastByChannel!$E37,'TWE Forecast by Month'!$B$17:$N$17,0)))</f>
        <v>#N/A</v>
      </c>
      <c r="I37" s="19"/>
    </row>
    <row r="38" spans="1:9" s="11" customFormat="1">
      <c r="A38" s="13" t="str">
        <f>UsedForPicklists!$C$3</f>
        <v>RUS</v>
      </c>
      <c r="B38" s="13" t="str">
        <f>TEXT('File Input'!$C$11,"yyyymmdd")</f>
        <v>yyyymmdd</v>
      </c>
      <c r="C38" s="37" t="str">
        <f>IF(VALUE(LEFT($E38,4))&lt;YEAR('File Input'!$C$11),"Actual",IF(VALUE(LEFT($E38,4))&gt;YEAR('File Input'!$C$11),"Forecast",IF(VALUE(RIGHT($E38,2))&lt;MONTH('File Input'!$C$11),"Actual","Forecast")))</f>
        <v>Actual</v>
      </c>
      <c r="D38" s="37" t="str">
        <f>'Buy Forecast by Month'!$B$6</f>
        <v>RU-Russia</v>
      </c>
      <c r="E38" s="13" t="str">
        <f>TEXT(202010,0)</f>
        <v>202010</v>
      </c>
      <c r="F38" s="13" t="s">
        <v>847</v>
      </c>
      <c r="G38" s="35"/>
      <c r="H38" s="39" t="e">
        <f>IF(ISBLANK(INDEX('TWE Forecast by Month'!$B$17:$N$22,MATCH(ForecastByChannel!$F38,'TWE Forecast by Month'!$B$17:$B$21,0),MATCH(ForecastByChannel!$E38,'TWE Forecast by Month'!$B$17:$N$17,0))),"",INDEX('TWE Forecast by Month'!$B$17:$N$22,MATCH(ForecastByChannel!$F38,'TWE Forecast by Month'!$B$17:$B$21,0),MATCH(ForecastByChannel!$E38,'TWE Forecast by Month'!$B$17:$N$17,0)))</f>
        <v>#N/A</v>
      </c>
      <c r="I38" s="19"/>
    </row>
    <row r="39" spans="1:9" s="11" customFormat="1">
      <c r="A39" s="13" t="str">
        <f>UsedForPicklists!$C$3</f>
        <v>RUS</v>
      </c>
      <c r="B39" s="13" t="str">
        <f>TEXT('File Input'!$C$11,"yyyymmdd")</f>
        <v>yyyymmdd</v>
      </c>
      <c r="C39" s="37" t="str">
        <f>IF(VALUE(LEFT($E39,4))&lt;YEAR('File Input'!$C$11),"Actual",IF(VALUE(LEFT($E39,4))&gt;YEAR('File Input'!$C$11),"Forecast",IF(VALUE(RIGHT($E39,2))&lt;MONTH('File Input'!$C$11),"Actual","Forecast")))</f>
        <v>Actual</v>
      </c>
      <c r="D39" s="37" t="str">
        <f>'Buy Forecast by Month'!$B$6</f>
        <v>RU-Russia</v>
      </c>
      <c r="E39" s="13" t="str">
        <f>TEXT(202010,0)</f>
        <v>202010</v>
      </c>
      <c r="F39" s="13" t="s">
        <v>848</v>
      </c>
      <c r="G39" s="35"/>
      <c r="H39" s="39" t="e">
        <f>IF(ISBLANK(INDEX('TWE Forecast by Month'!$B$17:$N$22,MATCH(ForecastByChannel!$F39,'TWE Forecast by Month'!$B$17:$B$21,0),MATCH(ForecastByChannel!$E39,'TWE Forecast by Month'!$B$17:$N$17,0))),"",INDEX('TWE Forecast by Month'!$B$17:$N$22,MATCH(ForecastByChannel!$F39,'TWE Forecast by Month'!$B$17:$B$21,0),MATCH(ForecastByChannel!$E39,'TWE Forecast by Month'!$B$17:$N$17,0)))</f>
        <v>#N/A</v>
      </c>
      <c r="I39" s="19"/>
    </row>
    <row r="40" spans="1:9" s="11" customFormat="1">
      <c r="A40" s="13" t="str">
        <f>UsedForPicklists!$C$3</f>
        <v>RUS</v>
      </c>
      <c r="B40" s="13" t="str">
        <f>TEXT('File Input'!$C$11,"yyyymmdd")</f>
        <v>yyyymmdd</v>
      </c>
      <c r="C40" s="37" t="str">
        <f>IF(VALUE(LEFT($E40,4))&lt;YEAR('File Input'!$C$11),"Actual",IF(VALUE(LEFT($E40,4))&gt;YEAR('File Input'!$C$11),"Forecast",IF(VALUE(RIGHT($E40,2))&lt;MONTH('File Input'!$C$11),"Actual","Forecast")))</f>
        <v>Actual</v>
      </c>
      <c r="D40" s="37" t="str">
        <f>'Buy Forecast by Month'!$B$6</f>
        <v>RU-Russia</v>
      </c>
      <c r="E40" s="13" t="str">
        <f>TEXT(202010,0)</f>
        <v>202010</v>
      </c>
      <c r="F40" s="13" t="s">
        <v>849</v>
      </c>
      <c r="G40" s="35"/>
      <c r="H40" s="39" t="e">
        <f>IF(ISBLANK(INDEX('TWE Forecast by Month'!$B$17:$N$22,MATCH(ForecastByChannel!$F40,'TWE Forecast by Month'!$B$17:$B$21,0),MATCH(ForecastByChannel!$E40,'TWE Forecast by Month'!$B$17:$N$17,0))),"",INDEX('TWE Forecast by Month'!$B$17:$N$22,MATCH(ForecastByChannel!$F40,'TWE Forecast by Month'!$B$17:$B$21,0),MATCH(ForecastByChannel!$E40,'TWE Forecast by Month'!$B$17:$N$17,0)))</f>
        <v>#N/A</v>
      </c>
      <c r="I40" s="19"/>
    </row>
    <row r="41" spans="1:9" s="11" customFormat="1">
      <c r="A41" s="13" t="str">
        <f>UsedForPicklists!$C$3</f>
        <v>RUS</v>
      </c>
      <c r="B41" s="13" t="str">
        <f>TEXT('File Input'!$C$11,"yyyymmdd")</f>
        <v>yyyymmdd</v>
      </c>
      <c r="C41" s="37" t="str">
        <f>IF(VALUE(LEFT($E41,4))&lt;YEAR('File Input'!$C$11),"Actual",IF(VALUE(LEFT($E41,4))&gt;YEAR('File Input'!$C$11),"Forecast",IF(VALUE(RIGHT($E41,2))&lt;MONTH('File Input'!$C$11),"Actual","Forecast")))</f>
        <v>Actual</v>
      </c>
      <c r="D41" s="37" t="str">
        <f>'Buy Forecast by Month'!$B$6</f>
        <v>RU-Russia</v>
      </c>
      <c r="E41" s="13" t="str">
        <f>TEXT(202010,0)</f>
        <v>202010</v>
      </c>
      <c r="F41" s="13" t="s">
        <v>850</v>
      </c>
      <c r="G41" s="35"/>
      <c r="H41" s="39" t="e">
        <f>IF(ISBLANK(INDEX('TWE Forecast by Month'!$B$17:$N$22,MATCH(ForecastByChannel!$F41,'TWE Forecast by Month'!$B$17:$B$21,0),MATCH(ForecastByChannel!$E41,'TWE Forecast by Month'!$B$17:$N$17,0))),"",INDEX('TWE Forecast by Month'!$B$17:$N$22,MATCH(ForecastByChannel!$F41,'TWE Forecast by Month'!$B$17:$B$21,0),MATCH(ForecastByChannel!$E41,'TWE Forecast by Month'!$B$17:$N$17,0)))</f>
        <v>#N/A</v>
      </c>
      <c r="I41" s="19"/>
    </row>
    <row r="42" spans="1:9" s="11" customFormat="1">
      <c r="A42" s="13" t="str">
        <f>UsedForPicklists!$C$3</f>
        <v>RUS</v>
      </c>
      <c r="B42" s="13" t="str">
        <f>TEXT('File Input'!$C$11,"yyyymmdd")</f>
        <v>yyyymmdd</v>
      </c>
      <c r="C42" s="37" t="str">
        <f>IF(VALUE(LEFT($E42,4))&lt;YEAR('File Input'!$C$11),"Actual",IF(VALUE(LEFT($E42,4))&gt;YEAR('File Input'!$C$11),"Forecast",IF(VALUE(RIGHT($E42,2))&lt;MONTH('File Input'!$C$11),"Actual","Forecast")))</f>
        <v>Actual</v>
      </c>
      <c r="D42" s="37" t="str">
        <f>'Buy Forecast by Month'!$B$6</f>
        <v>RU-Russia</v>
      </c>
      <c r="E42" s="13" t="str">
        <f>TEXT(202011,0)</f>
        <v>202011</v>
      </c>
      <c r="F42" s="13" t="s">
        <v>847</v>
      </c>
      <c r="G42" s="35"/>
      <c r="H42" s="39" t="e">
        <f>IF(ISBLANK(INDEX('TWE Forecast by Month'!$B$17:$N$22,MATCH(ForecastByChannel!$F42,'TWE Forecast by Month'!$B$17:$B$21,0),MATCH(ForecastByChannel!$E42,'TWE Forecast by Month'!$B$17:$N$17,0))),"",INDEX('TWE Forecast by Month'!$B$17:$N$22,MATCH(ForecastByChannel!$F42,'TWE Forecast by Month'!$B$17:$B$21,0),MATCH(ForecastByChannel!$E42,'TWE Forecast by Month'!$B$17:$N$17,0)))</f>
        <v>#N/A</v>
      </c>
      <c r="I42" s="19"/>
    </row>
    <row r="43" spans="1:9" s="11" customFormat="1">
      <c r="A43" s="13" t="str">
        <f>UsedForPicklists!$C$3</f>
        <v>RUS</v>
      </c>
      <c r="B43" s="13" t="str">
        <f>TEXT('File Input'!$C$11,"yyyymmdd")</f>
        <v>yyyymmdd</v>
      </c>
      <c r="C43" s="37" t="str">
        <f>IF(VALUE(LEFT($E43,4))&lt;YEAR('File Input'!$C$11),"Actual",IF(VALUE(LEFT($E43,4))&gt;YEAR('File Input'!$C$11),"Forecast",IF(VALUE(RIGHT($E43,2))&lt;MONTH('File Input'!$C$11),"Actual","Forecast")))</f>
        <v>Actual</v>
      </c>
      <c r="D43" s="37" t="str">
        <f>'Buy Forecast by Month'!$B$6</f>
        <v>RU-Russia</v>
      </c>
      <c r="E43" s="13" t="str">
        <f>TEXT(202011,0)</f>
        <v>202011</v>
      </c>
      <c r="F43" s="13" t="s">
        <v>848</v>
      </c>
      <c r="G43" s="35"/>
      <c r="H43" s="39" t="e">
        <f>IF(ISBLANK(INDEX('TWE Forecast by Month'!$B$17:$N$22,MATCH(ForecastByChannel!$F43,'TWE Forecast by Month'!$B$17:$B$21,0),MATCH(ForecastByChannel!$E43,'TWE Forecast by Month'!$B$17:$N$17,0))),"",INDEX('TWE Forecast by Month'!$B$17:$N$22,MATCH(ForecastByChannel!$F43,'TWE Forecast by Month'!$B$17:$B$21,0),MATCH(ForecastByChannel!$E43,'TWE Forecast by Month'!$B$17:$N$17,0)))</f>
        <v>#N/A</v>
      </c>
      <c r="I43" s="19"/>
    </row>
    <row r="44" spans="1:9" s="11" customFormat="1">
      <c r="A44" s="13" t="str">
        <f>UsedForPicklists!$C$3</f>
        <v>RUS</v>
      </c>
      <c r="B44" s="13" t="str">
        <f>TEXT('File Input'!$C$11,"yyyymmdd")</f>
        <v>yyyymmdd</v>
      </c>
      <c r="C44" s="37" t="str">
        <f>IF(VALUE(LEFT($E44,4))&lt;YEAR('File Input'!$C$11),"Actual",IF(VALUE(LEFT($E44,4))&gt;YEAR('File Input'!$C$11),"Forecast",IF(VALUE(RIGHT($E44,2))&lt;MONTH('File Input'!$C$11),"Actual","Forecast")))</f>
        <v>Actual</v>
      </c>
      <c r="D44" s="37" t="str">
        <f>'Buy Forecast by Month'!$B$6</f>
        <v>RU-Russia</v>
      </c>
      <c r="E44" s="13" t="str">
        <f>TEXT(202011,0)</f>
        <v>202011</v>
      </c>
      <c r="F44" s="13" t="s">
        <v>849</v>
      </c>
      <c r="G44" s="35"/>
      <c r="H44" s="39" t="e">
        <f>IF(ISBLANK(INDEX('TWE Forecast by Month'!$B$17:$N$22,MATCH(ForecastByChannel!$F44,'TWE Forecast by Month'!$B$17:$B$21,0),MATCH(ForecastByChannel!$E44,'TWE Forecast by Month'!$B$17:$N$17,0))),"",INDEX('TWE Forecast by Month'!$B$17:$N$22,MATCH(ForecastByChannel!$F44,'TWE Forecast by Month'!$B$17:$B$21,0),MATCH(ForecastByChannel!$E44,'TWE Forecast by Month'!$B$17:$N$17,0)))</f>
        <v>#N/A</v>
      </c>
      <c r="I44" s="19"/>
    </row>
    <row r="45" spans="1:9" s="11" customFormat="1">
      <c r="A45" s="13" t="str">
        <f>UsedForPicklists!$C$3</f>
        <v>RUS</v>
      </c>
      <c r="B45" s="13" t="str">
        <f>TEXT('File Input'!$C$11,"yyyymmdd")</f>
        <v>yyyymmdd</v>
      </c>
      <c r="C45" s="37" t="str">
        <f>IF(VALUE(LEFT($E45,4))&lt;YEAR('File Input'!$C$11),"Actual",IF(VALUE(LEFT($E45,4))&gt;YEAR('File Input'!$C$11),"Forecast",IF(VALUE(RIGHT($E45,2))&lt;MONTH('File Input'!$C$11),"Actual","Forecast")))</f>
        <v>Actual</v>
      </c>
      <c r="D45" s="37" t="str">
        <f>'Buy Forecast by Month'!$B$6</f>
        <v>RU-Russia</v>
      </c>
      <c r="E45" s="13" t="str">
        <f>TEXT(202011,0)</f>
        <v>202011</v>
      </c>
      <c r="F45" s="13" t="s">
        <v>850</v>
      </c>
      <c r="G45" s="35"/>
      <c r="H45" s="39" t="e">
        <f>IF(ISBLANK(INDEX('TWE Forecast by Month'!$B$17:$N$22,MATCH(ForecastByChannel!$F45,'TWE Forecast by Month'!$B$17:$B$21,0),MATCH(ForecastByChannel!$E45,'TWE Forecast by Month'!$B$17:$N$17,0))),"",INDEX('TWE Forecast by Month'!$B$17:$N$22,MATCH(ForecastByChannel!$F45,'TWE Forecast by Month'!$B$17:$B$21,0),MATCH(ForecastByChannel!$E45,'TWE Forecast by Month'!$B$17:$N$17,0)))</f>
        <v>#N/A</v>
      </c>
      <c r="I45" s="19"/>
    </row>
    <row r="46" spans="1:9" s="11" customFormat="1">
      <c r="A46" s="13" t="str">
        <f>UsedForPicklists!$C$3</f>
        <v>RUS</v>
      </c>
      <c r="B46" s="13" t="str">
        <f>TEXT('File Input'!$C$11,"yyyymmdd")</f>
        <v>yyyymmdd</v>
      </c>
      <c r="C46" s="37" t="str">
        <f>IF(VALUE(LEFT($E46,4))&lt;YEAR('File Input'!$C$11),"Actual",IF(VALUE(LEFT($E46,4))&gt;YEAR('File Input'!$C$11),"Forecast",IF(VALUE(RIGHT($E46,2))&lt;MONTH('File Input'!$C$11),"Actual","Forecast")))</f>
        <v>Actual</v>
      </c>
      <c r="D46" s="37" t="str">
        <f>'Buy Forecast by Month'!$B$6</f>
        <v>RU-Russia</v>
      </c>
      <c r="E46" s="13" t="str">
        <f>TEXT(202012,0)</f>
        <v>202012</v>
      </c>
      <c r="F46" s="13" t="s">
        <v>847</v>
      </c>
      <c r="G46" s="35"/>
      <c r="H46" s="39" t="e">
        <f>IF(ISBLANK(INDEX('TWE Forecast by Month'!$B$17:$N$22,MATCH(ForecastByChannel!$F46,'TWE Forecast by Month'!$B$17:$B$21,0),MATCH(ForecastByChannel!$E46,'TWE Forecast by Month'!$B$17:$N$17,0))),"",INDEX('TWE Forecast by Month'!$B$17:$N$22,MATCH(ForecastByChannel!$F46,'TWE Forecast by Month'!$B$17:$B$21,0),MATCH(ForecastByChannel!$E46,'TWE Forecast by Month'!$B$17:$N$17,0)))</f>
        <v>#N/A</v>
      </c>
      <c r="I46" s="19"/>
    </row>
    <row r="47" spans="1:9" s="11" customFormat="1">
      <c r="A47" s="13" t="str">
        <f>UsedForPicklists!$C$3</f>
        <v>RUS</v>
      </c>
      <c r="B47" s="13" t="str">
        <f>TEXT('File Input'!$C$11,"yyyymmdd")</f>
        <v>yyyymmdd</v>
      </c>
      <c r="C47" s="37" t="str">
        <f>IF(VALUE(LEFT($E47,4))&lt;YEAR('File Input'!$C$11),"Actual",IF(VALUE(LEFT($E47,4))&gt;YEAR('File Input'!$C$11),"Forecast",IF(VALUE(RIGHT($E47,2))&lt;MONTH('File Input'!$C$11),"Actual","Forecast")))</f>
        <v>Actual</v>
      </c>
      <c r="D47" s="37" t="str">
        <f>'Buy Forecast by Month'!$B$6</f>
        <v>RU-Russia</v>
      </c>
      <c r="E47" s="13" t="str">
        <f>TEXT(202012,0)</f>
        <v>202012</v>
      </c>
      <c r="F47" s="13" t="s">
        <v>848</v>
      </c>
      <c r="G47" s="35"/>
      <c r="H47" s="39" t="e">
        <f>IF(ISBLANK(INDEX('TWE Forecast by Month'!$B$17:$N$22,MATCH(ForecastByChannel!$F47,'TWE Forecast by Month'!$B$17:$B$21,0),MATCH(ForecastByChannel!$E47,'TWE Forecast by Month'!$B$17:$N$17,0))),"",INDEX('TWE Forecast by Month'!$B$17:$N$22,MATCH(ForecastByChannel!$F47,'TWE Forecast by Month'!$B$17:$B$21,0),MATCH(ForecastByChannel!$E47,'TWE Forecast by Month'!$B$17:$N$17,0)))</f>
        <v>#N/A</v>
      </c>
      <c r="I47" s="19"/>
    </row>
    <row r="48" spans="1:9" s="11" customFormat="1">
      <c r="A48" s="13" t="str">
        <f>UsedForPicklists!$C$3</f>
        <v>RUS</v>
      </c>
      <c r="B48" s="13" t="str">
        <f>TEXT('File Input'!$C$11,"yyyymmdd")</f>
        <v>yyyymmdd</v>
      </c>
      <c r="C48" s="37" t="str">
        <f>IF(VALUE(LEFT($E48,4))&lt;YEAR('File Input'!$C$11),"Actual",IF(VALUE(LEFT($E48,4))&gt;YEAR('File Input'!$C$11),"Forecast",IF(VALUE(RIGHT($E48,2))&lt;MONTH('File Input'!$C$11),"Actual","Forecast")))</f>
        <v>Actual</v>
      </c>
      <c r="D48" s="37" t="str">
        <f>'Buy Forecast by Month'!$B$6</f>
        <v>RU-Russia</v>
      </c>
      <c r="E48" s="13" t="str">
        <f>TEXT(202012,0)</f>
        <v>202012</v>
      </c>
      <c r="F48" s="13" t="s">
        <v>849</v>
      </c>
      <c r="G48" s="35"/>
      <c r="H48" s="39" t="e">
        <f>IF(ISBLANK(INDEX('TWE Forecast by Month'!$B$17:$N$22,MATCH(ForecastByChannel!$F48,'TWE Forecast by Month'!$B$17:$B$21,0),MATCH(ForecastByChannel!$E48,'TWE Forecast by Month'!$B$17:$N$17,0))),"",INDEX('TWE Forecast by Month'!$B$17:$N$22,MATCH(ForecastByChannel!$F48,'TWE Forecast by Month'!$B$17:$B$21,0),MATCH(ForecastByChannel!$E48,'TWE Forecast by Month'!$B$17:$N$17,0)))</f>
        <v>#N/A</v>
      </c>
      <c r="I48" s="19"/>
    </row>
    <row r="49" spans="1:9" s="11" customFormat="1">
      <c r="A49" s="13" t="str">
        <f>UsedForPicklists!$C$3</f>
        <v>RUS</v>
      </c>
      <c r="B49" s="13" t="str">
        <f>TEXT('File Input'!$C$11,"yyyymmdd")</f>
        <v>yyyymmdd</v>
      </c>
      <c r="C49" s="37" t="str">
        <f>IF(VALUE(LEFT($E49,4))&lt;YEAR('File Input'!$C$11),"Actual",IF(VALUE(LEFT($E49,4))&gt;YEAR('File Input'!$C$11),"Forecast",IF(VALUE(RIGHT($E49,2))&lt;MONTH('File Input'!$C$11),"Actual","Forecast")))</f>
        <v>Actual</v>
      </c>
      <c r="D49" s="37" t="str">
        <f>'Buy Forecast by Month'!$B$6</f>
        <v>RU-Russia</v>
      </c>
      <c r="E49" s="13" t="str">
        <f>TEXT(202012,0)</f>
        <v>202012</v>
      </c>
      <c r="F49" s="13" t="s">
        <v>850</v>
      </c>
      <c r="G49" s="35"/>
      <c r="H49" s="39" t="e">
        <f>IF(ISBLANK(INDEX('TWE Forecast by Month'!$B$17:$N$22,MATCH(ForecastByChannel!$F49,'TWE Forecast by Month'!$B$17:$B$21,0),MATCH(ForecastByChannel!$E49,'TWE Forecast by Month'!$B$17:$N$17,0))),"",INDEX('TWE Forecast by Month'!$B$17:$N$22,MATCH(ForecastByChannel!$F49,'TWE Forecast by Month'!$B$17:$B$21,0),MATCH(ForecastByChannel!$E49,'TWE Forecast by Month'!$B$17:$N$17,0)))</f>
        <v>#N/A</v>
      </c>
      <c r="I49" s="19"/>
    </row>
    <row r="50" spans="1:9">
      <c r="A50" s="13" t="str">
        <f>UsedForPicklists!$C$3</f>
        <v>RUS</v>
      </c>
      <c r="B50" s="13" t="str">
        <f>TEXT('File Input'!$C$11,"yyyymmdd")</f>
        <v>yyyymmdd</v>
      </c>
      <c r="C50" s="37" t="str">
        <f>IF(VALUE(LEFT($E50,4))&lt;YEAR('File Input'!$C$11),"Actual",IF(VALUE(LEFT($E50,4))&gt;YEAR('File Input'!$C$11),"Forecast",IF(VALUE(RIGHT($E50,2))&lt;MONTH('File Input'!$C$11),"Actual","Forecast")))</f>
        <v>Actual</v>
      </c>
      <c r="D50" s="37" t="str">
        <f>'Buy Forecast by Month'!$B$6</f>
        <v>RU-Russia</v>
      </c>
      <c r="E50" s="6" t="str">
        <f>TEXT(202101,0)</f>
        <v>202101</v>
      </c>
      <c r="F50" s="13" t="s">
        <v>847</v>
      </c>
      <c r="G50" s="35" t="e">
        <f>IF(ISBLANK(INDEX('Buy Forecast by Month'!$B$7:$Z$23,MATCH("TOTAL DTC STORES FW BUY",'Buy Forecast by Month'!$B$7:$B$23,0),MATCH(ForecastByChannel!$E50,'Buy Forecast by Month'!$B$7:$Z$7,0))),"",INDEX('Buy Forecast by Month'!$B$7:$Z$23,MATCH("TOTAL DTC STORES FW BUY",'Buy Forecast by Month'!$B$7:$B$23,0),MATCH(ForecastByChannel!$E50,'Buy Forecast by Month'!$B$7:$Z$7,0)))</f>
        <v>#N/A</v>
      </c>
      <c r="H50" s="39" t="e">
        <f>IF(ISBLANK(INDEX('TWE Forecast by Month'!$B$7:$AB$11,MATCH(ForecastByChannel!$F50,'TWE Forecast by Month'!$B$7:$B$11,0),MATCH(ForecastByChannel!$E50,'TWE Forecast by Month'!$B$7:$AB$7,0))),"",INDEX('TWE Forecast by Month'!$B$7:$AB$11,MATCH(ForecastByChannel!$F50,'TWE Forecast by Month'!$B$7:$B$11,0),MATCH(ForecastByChannel!$E50,'TWE Forecast by Month'!$B$7:$AB$7,0)))</f>
        <v>#N/A</v>
      </c>
      <c r="I50" s="19"/>
    </row>
    <row r="51" spans="1:9" s="11" customFormat="1">
      <c r="A51" s="13" t="str">
        <f>UsedForPicklists!$C$3</f>
        <v>RUS</v>
      </c>
      <c r="B51" s="13" t="str">
        <f>TEXT('File Input'!$C$11,"yyyymmdd")</f>
        <v>yyyymmdd</v>
      </c>
      <c r="C51" s="37" t="str">
        <f>IF(VALUE(LEFT($E51,4))&lt;YEAR('File Input'!$C$11),"Actual",IF(VALUE(LEFT($E51,4))&gt;YEAR('File Input'!$C$11),"Forecast",IF(VALUE(RIGHT($E51,2))&lt;MONTH('File Input'!$C$11),"Actual","Forecast")))</f>
        <v>Actual</v>
      </c>
      <c r="D51" s="37" t="str">
        <f>'Buy Forecast by Month'!$B$6</f>
        <v>RU-Russia</v>
      </c>
      <c r="E51" s="13" t="str">
        <f>TEXT(202101,0)</f>
        <v>202101</v>
      </c>
      <c r="F51" s="13" t="s">
        <v>848</v>
      </c>
      <c r="G51" s="35" t="e">
        <f>IF(ISBLANK(INDEX('Buy Forecast by Month'!$B$7:$Z$23,MATCH("TOTAL DTC DIGITAL FW BUY",'Buy Forecast by Month'!$B$7:$B$23,0),MATCH(ForecastByChannel!$E51,'Buy Forecast by Month'!$B$7:$Z$7,0))),"",INDEX('Buy Forecast by Month'!$B$7:$Z$23,MATCH("TOTAL DTC DIGITAL FW BUY",'Buy Forecast by Month'!$B$7:$B$23,0),MATCH(ForecastByChannel!$E51,'Buy Forecast by Month'!$B$7:$Z$7,0)))</f>
        <v>#N/A</v>
      </c>
      <c r="H51" s="39" t="e">
        <f>IF(ISBLANK(INDEX('TWE Forecast by Month'!$B$7:$AB$11,MATCH(ForecastByChannel!$F51,'TWE Forecast by Month'!$B$7:$B$11,0),MATCH(ForecastByChannel!$E51,'TWE Forecast by Month'!$B$7:$AB$7,0))),"",INDEX('TWE Forecast by Month'!$B$7:$AB$11,MATCH(ForecastByChannel!$F51,'TWE Forecast by Month'!$B$7:$B$11,0),MATCH(ForecastByChannel!$E51,'TWE Forecast by Month'!$B$7:$AB$7,0)))</f>
        <v>#N/A</v>
      </c>
      <c r="I51" s="19"/>
    </row>
    <row r="52" spans="1:9" s="11" customFormat="1">
      <c r="A52" s="13" t="str">
        <f>UsedForPicklists!$C$3</f>
        <v>RUS</v>
      </c>
      <c r="B52" s="13" t="str">
        <f>TEXT('File Input'!$C$11,"yyyymmdd")</f>
        <v>yyyymmdd</v>
      </c>
      <c r="C52" s="37" t="str">
        <f>IF(VALUE(LEFT($E52,4))&lt;YEAR('File Input'!$C$11),"Actual",IF(VALUE(LEFT($E52,4))&gt;YEAR('File Input'!$C$11),"Forecast",IF(VALUE(RIGHT($E52,2))&lt;MONTH('File Input'!$C$11),"Actual","Forecast")))</f>
        <v>Actual</v>
      </c>
      <c r="D52" s="37" t="str">
        <f>'Buy Forecast by Month'!$B$6</f>
        <v>RU-Russia</v>
      </c>
      <c r="E52" s="13" t="str">
        <f>TEXT(202101,0)</f>
        <v>202101</v>
      </c>
      <c r="F52" s="13" t="s">
        <v>849</v>
      </c>
      <c r="G52" s="35" t="e">
        <f>IF(ISBLANK(INDEX('Buy Forecast by Month'!$B$7:$Z$23,MATCH("TOTAL WHOLESALE STORES FW BUY",'Buy Forecast by Month'!$B$7:$B$23,0),MATCH(ForecastByChannel!$E52,'Buy Forecast by Month'!$B$7:$Z$7,0))),"",INDEX('Buy Forecast by Month'!$B$7:$Z$23,MATCH("TOTAL WHOLESALE STORES FW BUY",'Buy Forecast by Month'!$B$7:$B$23,0),MATCH(ForecastByChannel!$E52,'Buy Forecast by Month'!$B$7:$Z$7,0)))</f>
        <v>#N/A</v>
      </c>
      <c r="H52" s="39" t="e">
        <f>IF(ISBLANK(INDEX('TWE Forecast by Month'!$B$7:$AB$11,MATCH(ForecastByChannel!$F52,'TWE Forecast by Month'!$B$7:$B$11,0),MATCH(ForecastByChannel!$E52,'TWE Forecast by Month'!$B$7:$AB$7,0))),"",INDEX('TWE Forecast by Month'!$B$7:$AB$11,MATCH(ForecastByChannel!$F52,'TWE Forecast by Month'!$B$7:$B$11,0),MATCH(ForecastByChannel!$E52,'TWE Forecast by Month'!$B$7:$AB$7,0)))</f>
        <v>#N/A</v>
      </c>
      <c r="I52" s="19"/>
    </row>
    <row r="53" spans="1:9" s="11" customFormat="1">
      <c r="A53" s="13" t="str">
        <f>UsedForPicklists!$C$3</f>
        <v>RUS</v>
      </c>
      <c r="B53" s="13" t="str">
        <f>TEXT('File Input'!$C$11,"yyyymmdd")</f>
        <v>yyyymmdd</v>
      </c>
      <c r="C53" s="37" t="str">
        <f>IF(VALUE(LEFT($E53,4))&lt;YEAR('File Input'!$C$11),"Actual",IF(VALUE(LEFT($E53,4))&gt;YEAR('File Input'!$C$11),"Forecast",IF(VALUE(RIGHT($E53,2))&lt;MONTH('File Input'!$C$11),"Actual","Forecast")))</f>
        <v>Actual</v>
      </c>
      <c r="D53" s="37" t="str">
        <f>'Buy Forecast by Month'!$B$6</f>
        <v>RU-Russia</v>
      </c>
      <c r="E53" s="13" t="str">
        <f>TEXT(202101,0)</f>
        <v>202101</v>
      </c>
      <c r="F53" s="13" t="s">
        <v>850</v>
      </c>
      <c r="G53" s="35" t="e">
        <f>IF(ISBLANK(INDEX('Buy Forecast by Month'!$B$7:$Z$23,MATCH("TOTAL WHOLESALE DIGITAL FW BUY",'Buy Forecast by Month'!$B$7:$B$23,0),MATCH(ForecastByChannel!$E53,'Buy Forecast by Month'!$B$7:$Z$7,0))),"",INDEX('Buy Forecast by Month'!$B$7:$Z$23,MATCH("TOTAL WHOLESALE DIGITAL FW BUY",'Buy Forecast by Month'!$B$7:$B$23,0),MATCH(ForecastByChannel!$E53,'Buy Forecast by Month'!$B$7:$Z$7,0)))</f>
        <v>#N/A</v>
      </c>
      <c r="H53" s="39" t="e">
        <f>IF(ISBLANK(INDEX('TWE Forecast by Month'!$B$7:$AB$11,MATCH(ForecastByChannel!$F53,'TWE Forecast by Month'!$B$7:$B$11,0),MATCH(ForecastByChannel!$E53,'TWE Forecast by Month'!$B$7:$AB$7,0))),"",INDEX('TWE Forecast by Month'!$B$7:$AB$11,MATCH(ForecastByChannel!$F53,'TWE Forecast by Month'!$B$7:$B$11,0),MATCH(ForecastByChannel!$E53,'TWE Forecast by Month'!$B$7:$AB$7,0)))</f>
        <v>#N/A</v>
      </c>
      <c r="I53" s="19"/>
    </row>
    <row r="54" spans="1:9" s="11" customFormat="1">
      <c r="A54" s="13" t="str">
        <f>UsedForPicklists!$C$3</f>
        <v>RUS</v>
      </c>
      <c r="B54" s="13" t="str">
        <f>TEXT('File Input'!$C$11,"yyyymmdd")</f>
        <v>yyyymmdd</v>
      </c>
      <c r="C54" s="37" t="str">
        <f>IF(VALUE(LEFT($E54,4))&lt;YEAR('File Input'!$C$11),"Actual",IF(VALUE(LEFT($E54,4))&gt;YEAR('File Input'!$C$11),"Forecast",IF(VALUE(RIGHT($E54,2))&lt;MONTH('File Input'!$C$11),"Actual","Forecast")))</f>
        <v>Actual</v>
      </c>
      <c r="D54" s="37" t="str">
        <f>'Buy Forecast by Month'!$B$6</f>
        <v>RU-Russia</v>
      </c>
      <c r="E54" s="13" t="str">
        <f>TEXT(202102,0)</f>
        <v>202102</v>
      </c>
      <c r="F54" s="13" t="s">
        <v>847</v>
      </c>
      <c r="G54" s="35" t="e">
        <f>IF(ISBLANK(INDEX('Buy Forecast by Month'!$B$7:$Z$23,MATCH("TOTAL DTC STORES FW BUY",'Buy Forecast by Month'!$B$7:$B$23,0),MATCH(ForecastByChannel!$E54,'Buy Forecast by Month'!$B$7:$Z$7,0))),"",INDEX('Buy Forecast by Month'!$B$7:$Z$23,MATCH("TOTAL DTC STORES FW BUY",'Buy Forecast by Month'!$B$7:$B$23,0),MATCH(ForecastByChannel!$E54,'Buy Forecast by Month'!$B$7:$Z$7,0)))</f>
        <v>#N/A</v>
      </c>
      <c r="H54" s="39" t="e">
        <f>IF(ISBLANK(INDEX('TWE Forecast by Month'!$B$7:$AB$11,MATCH(ForecastByChannel!$F54,'TWE Forecast by Month'!$B$7:$B$11,0),MATCH(ForecastByChannel!$E54,'TWE Forecast by Month'!$B$7:$AB$7,0))),"",INDEX('TWE Forecast by Month'!$B$7:$AB$11,MATCH(ForecastByChannel!$F54,'TWE Forecast by Month'!$B$7:$B$11,0),MATCH(ForecastByChannel!$E54,'TWE Forecast by Month'!$B$7:$AB$7,0)))</f>
        <v>#N/A</v>
      </c>
      <c r="I54" s="19"/>
    </row>
    <row r="55" spans="1:9" s="11" customFormat="1">
      <c r="A55" s="13" t="str">
        <f>UsedForPicklists!$C$3</f>
        <v>RUS</v>
      </c>
      <c r="B55" s="13" t="str">
        <f>TEXT('File Input'!$C$11,"yyyymmdd")</f>
        <v>yyyymmdd</v>
      </c>
      <c r="C55" s="37" t="str">
        <f>IF(VALUE(LEFT($E55,4))&lt;YEAR('File Input'!$C$11),"Actual",IF(VALUE(LEFT($E55,4))&gt;YEAR('File Input'!$C$11),"Forecast",IF(VALUE(RIGHT($E55,2))&lt;MONTH('File Input'!$C$11),"Actual","Forecast")))</f>
        <v>Actual</v>
      </c>
      <c r="D55" s="37" t="str">
        <f>'Buy Forecast by Month'!$B$6</f>
        <v>RU-Russia</v>
      </c>
      <c r="E55" s="13" t="str">
        <f>TEXT(202102,0)</f>
        <v>202102</v>
      </c>
      <c r="F55" s="13" t="s">
        <v>848</v>
      </c>
      <c r="G55" s="35" t="e">
        <f>IF(ISBLANK(INDEX('Buy Forecast by Month'!$B$7:$Z$23,MATCH("TOTAL DTC DIGITAL FW BUY",'Buy Forecast by Month'!$B$7:$B$23,0),MATCH(ForecastByChannel!$E55,'Buy Forecast by Month'!$B$7:$Z$7,0))),"",INDEX('Buy Forecast by Month'!$B$7:$Z$23,MATCH("TOTAL DTC DIGITAL FW BUY",'Buy Forecast by Month'!$B$7:$B$23,0),MATCH(ForecastByChannel!$E55,'Buy Forecast by Month'!$B$7:$Z$7,0)))</f>
        <v>#N/A</v>
      </c>
      <c r="H55" s="39" t="e">
        <f>IF(ISBLANK(INDEX('TWE Forecast by Month'!$B$7:$AB$11,MATCH(ForecastByChannel!$F55,'TWE Forecast by Month'!$B$7:$B$11,0),MATCH(ForecastByChannel!$E55,'TWE Forecast by Month'!$B$7:$AB$7,0))),"",INDEX('TWE Forecast by Month'!$B$7:$AB$11,MATCH(ForecastByChannel!$F55,'TWE Forecast by Month'!$B$7:$B$11,0),MATCH(ForecastByChannel!$E55,'TWE Forecast by Month'!$B$7:$AB$7,0)))</f>
        <v>#N/A</v>
      </c>
      <c r="I55" s="19"/>
    </row>
    <row r="56" spans="1:9" s="11" customFormat="1">
      <c r="A56" s="13" t="str">
        <f>UsedForPicklists!$C$3</f>
        <v>RUS</v>
      </c>
      <c r="B56" s="13" t="str">
        <f>TEXT('File Input'!$C$11,"yyyymmdd")</f>
        <v>yyyymmdd</v>
      </c>
      <c r="C56" s="37" t="str">
        <f>IF(VALUE(LEFT($E56,4))&lt;YEAR('File Input'!$C$11),"Actual",IF(VALUE(LEFT($E56,4))&gt;YEAR('File Input'!$C$11),"Forecast",IF(VALUE(RIGHT($E56,2))&lt;MONTH('File Input'!$C$11),"Actual","Forecast")))</f>
        <v>Actual</v>
      </c>
      <c r="D56" s="37" t="str">
        <f>'Buy Forecast by Month'!$B$6</f>
        <v>RU-Russia</v>
      </c>
      <c r="E56" s="13" t="str">
        <f>TEXT(202102,0)</f>
        <v>202102</v>
      </c>
      <c r="F56" s="13" t="s">
        <v>849</v>
      </c>
      <c r="G56" s="35" t="e">
        <f>IF(ISBLANK(INDEX('Buy Forecast by Month'!$B$7:$Z$23,MATCH("TOTAL WHOLESALE STORES FW BUY",'Buy Forecast by Month'!$B$7:$B$23,0),MATCH(ForecastByChannel!$E56,'Buy Forecast by Month'!$B$7:$Z$7,0))),"",INDEX('Buy Forecast by Month'!$B$7:$Z$23,MATCH("TOTAL WHOLESALE STORES FW BUY",'Buy Forecast by Month'!$B$7:$B$23,0),MATCH(ForecastByChannel!$E56,'Buy Forecast by Month'!$B$7:$Z$7,0)))</f>
        <v>#N/A</v>
      </c>
      <c r="H56" s="39" t="e">
        <f>IF(ISBLANK(INDEX('TWE Forecast by Month'!$B$7:$AB$11,MATCH(ForecastByChannel!$F56,'TWE Forecast by Month'!$B$7:$B$11,0),MATCH(ForecastByChannel!$E56,'TWE Forecast by Month'!$B$7:$AB$7,0))),"",INDEX('TWE Forecast by Month'!$B$7:$AB$11,MATCH(ForecastByChannel!$F56,'TWE Forecast by Month'!$B$7:$B$11,0),MATCH(ForecastByChannel!$E56,'TWE Forecast by Month'!$B$7:$AB$7,0)))</f>
        <v>#N/A</v>
      </c>
      <c r="I56" s="19"/>
    </row>
    <row r="57" spans="1:9" s="11" customFormat="1">
      <c r="A57" s="13" t="str">
        <f>UsedForPicklists!$C$3</f>
        <v>RUS</v>
      </c>
      <c r="B57" s="13" t="str">
        <f>TEXT('File Input'!$C$11,"yyyymmdd")</f>
        <v>yyyymmdd</v>
      </c>
      <c r="C57" s="37" t="str">
        <f>IF(VALUE(LEFT($E57,4))&lt;YEAR('File Input'!$C$11),"Actual",IF(VALUE(LEFT($E57,4))&gt;YEAR('File Input'!$C$11),"Forecast",IF(VALUE(RIGHT($E57,2))&lt;MONTH('File Input'!$C$11),"Actual","Forecast")))</f>
        <v>Actual</v>
      </c>
      <c r="D57" s="37" t="str">
        <f>'Buy Forecast by Month'!$B$6</f>
        <v>RU-Russia</v>
      </c>
      <c r="E57" s="13" t="str">
        <f>TEXT(202102,0)</f>
        <v>202102</v>
      </c>
      <c r="F57" s="13" t="s">
        <v>850</v>
      </c>
      <c r="G57" s="35" t="e">
        <f>IF(ISBLANK(INDEX('Buy Forecast by Month'!$B$7:$Z$23,MATCH("TOTAL WHOLESALE DIGITAL FW BUY",'Buy Forecast by Month'!$B$7:$B$23,0),MATCH(ForecastByChannel!$E57,'Buy Forecast by Month'!$B$7:$Z$7,0))),"",INDEX('Buy Forecast by Month'!$B$7:$Z$23,MATCH("TOTAL WHOLESALE DIGITAL FW BUY",'Buy Forecast by Month'!$B$7:$B$23,0),MATCH(ForecastByChannel!$E57,'Buy Forecast by Month'!$B$7:$Z$7,0)))</f>
        <v>#N/A</v>
      </c>
      <c r="H57" s="39" t="e">
        <f>IF(ISBLANK(INDEX('TWE Forecast by Month'!$B$7:$AB$11,MATCH(ForecastByChannel!$F57,'TWE Forecast by Month'!$B$7:$B$11,0),MATCH(ForecastByChannel!$E57,'TWE Forecast by Month'!$B$7:$AB$7,0))),"",INDEX('TWE Forecast by Month'!$B$7:$AB$11,MATCH(ForecastByChannel!$F57,'TWE Forecast by Month'!$B$7:$B$11,0),MATCH(ForecastByChannel!$E57,'TWE Forecast by Month'!$B$7:$AB$7,0)))</f>
        <v>#N/A</v>
      </c>
      <c r="I57" s="19"/>
    </row>
    <row r="58" spans="1:9" s="11" customFormat="1">
      <c r="A58" s="13" t="str">
        <f>UsedForPicklists!$C$3</f>
        <v>RUS</v>
      </c>
      <c r="B58" s="13" t="str">
        <f>TEXT('File Input'!$C$11,"yyyymmdd")</f>
        <v>yyyymmdd</v>
      </c>
      <c r="C58" s="37" t="str">
        <f>IF(VALUE(LEFT($E58,4))&lt;YEAR('File Input'!$C$11),"Actual",IF(VALUE(LEFT($E58,4))&gt;YEAR('File Input'!$C$11),"Forecast",IF(VALUE(RIGHT($E58,2))&lt;MONTH('File Input'!$C$11),"Actual","Forecast")))</f>
        <v>Actual</v>
      </c>
      <c r="D58" s="37" t="str">
        <f>'Buy Forecast by Month'!$B$6</f>
        <v>RU-Russia</v>
      </c>
      <c r="E58" s="13" t="str">
        <f>TEXT(202103,0)</f>
        <v>202103</v>
      </c>
      <c r="F58" s="13" t="s">
        <v>847</v>
      </c>
      <c r="G58" s="35" t="e">
        <f>IF(ISBLANK(INDEX('Buy Forecast by Month'!$B$7:$Z$23,MATCH("TOTAL DTC STORES FW BUY",'Buy Forecast by Month'!$B$7:$B$23,0),MATCH(ForecastByChannel!$E58,'Buy Forecast by Month'!$B$7:$Z$7,0))),"",INDEX('Buy Forecast by Month'!$B$7:$Z$23,MATCH("TOTAL DTC STORES FW BUY",'Buy Forecast by Month'!$B$7:$B$23,0),MATCH(ForecastByChannel!$E58,'Buy Forecast by Month'!$B$7:$Z$7,0)))</f>
        <v>#N/A</v>
      </c>
      <c r="H58" s="39" t="e">
        <f>IF(ISBLANK(INDEX('TWE Forecast by Month'!$B$7:$AB$11,MATCH(ForecastByChannel!$F58,'TWE Forecast by Month'!$B$7:$B$11,0),MATCH(ForecastByChannel!$E58,'TWE Forecast by Month'!$B$7:$AB$7,0))),"",INDEX('TWE Forecast by Month'!$B$7:$AB$11,MATCH(ForecastByChannel!$F58,'TWE Forecast by Month'!$B$7:$B$11,0),MATCH(ForecastByChannel!$E58,'TWE Forecast by Month'!$B$7:$AB$7,0)))</f>
        <v>#N/A</v>
      </c>
      <c r="I58" s="19"/>
    </row>
    <row r="59" spans="1:9" s="11" customFormat="1">
      <c r="A59" s="13" t="str">
        <f>UsedForPicklists!$C$3</f>
        <v>RUS</v>
      </c>
      <c r="B59" s="13" t="str">
        <f>TEXT('File Input'!$C$11,"yyyymmdd")</f>
        <v>yyyymmdd</v>
      </c>
      <c r="C59" s="37" t="str">
        <f>IF(VALUE(LEFT($E59,4))&lt;YEAR('File Input'!$C$11),"Actual",IF(VALUE(LEFT($E59,4))&gt;YEAR('File Input'!$C$11),"Forecast",IF(VALUE(RIGHT($E59,2))&lt;MONTH('File Input'!$C$11),"Actual","Forecast")))</f>
        <v>Actual</v>
      </c>
      <c r="D59" s="37" t="str">
        <f>'Buy Forecast by Month'!$B$6</f>
        <v>RU-Russia</v>
      </c>
      <c r="E59" s="13" t="str">
        <f>TEXT(202103,0)</f>
        <v>202103</v>
      </c>
      <c r="F59" s="13" t="s">
        <v>848</v>
      </c>
      <c r="G59" s="35" t="e">
        <f>IF(ISBLANK(INDEX('Buy Forecast by Month'!$B$7:$Z$23,MATCH("TOTAL DTC DIGITAL FW BUY",'Buy Forecast by Month'!$B$7:$B$23,0),MATCH(ForecastByChannel!$E59,'Buy Forecast by Month'!$B$7:$Z$7,0))),"",INDEX('Buy Forecast by Month'!$B$7:$Z$23,MATCH("TOTAL DTC DIGITAL FW BUY",'Buy Forecast by Month'!$B$7:$B$23,0),MATCH(ForecastByChannel!$E59,'Buy Forecast by Month'!$B$7:$Z$7,0)))</f>
        <v>#N/A</v>
      </c>
      <c r="H59" s="39" t="e">
        <f>IF(ISBLANK(INDEX('TWE Forecast by Month'!$B$7:$AB$11,MATCH(ForecastByChannel!$F59,'TWE Forecast by Month'!$B$7:$B$11,0),MATCH(ForecastByChannel!$E59,'TWE Forecast by Month'!$B$7:$AB$7,0))),"",INDEX('TWE Forecast by Month'!$B$7:$AB$11,MATCH(ForecastByChannel!$F59,'TWE Forecast by Month'!$B$7:$B$11,0),MATCH(ForecastByChannel!$E59,'TWE Forecast by Month'!$B$7:$AB$7,0)))</f>
        <v>#N/A</v>
      </c>
      <c r="I59" s="19"/>
    </row>
    <row r="60" spans="1:9" s="11" customFormat="1">
      <c r="A60" s="13" t="str">
        <f>UsedForPicklists!$C$3</f>
        <v>RUS</v>
      </c>
      <c r="B60" s="13" t="str">
        <f>TEXT('File Input'!$C$11,"yyyymmdd")</f>
        <v>yyyymmdd</v>
      </c>
      <c r="C60" s="37" t="str">
        <f>IF(VALUE(LEFT($E60,4))&lt;YEAR('File Input'!$C$11),"Actual",IF(VALUE(LEFT($E60,4))&gt;YEAR('File Input'!$C$11),"Forecast",IF(VALUE(RIGHT($E60,2))&lt;MONTH('File Input'!$C$11),"Actual","Forecast")))</f>
        <v>Actual</v>
      </c>
      <c r="D60" s="37" t="str">
        <f>'Buy Forecast by Month'!$B$6</f>
        <v>RU-Russia</v>
      </c>
      <c r="E60" s="13" t="str">
        <f>TEXT(202103,0)</f>
        <v>202103</v>
      </c>
      <c r="F60" s="13" t="s">
        <v>849</v>
      </c>
      <c r="G60" s="35" t="e">
        <f>IF(ISBLANK(INDEX('Buy Forecast by Month'!$B$7:$Z$23,MATCH("TOTAL WHOLESALE STORES FW BUY",'Buy Forecast by Month'!$B$7:$B$23,0),MATCH(ForecastByChannel!$E60,'Buy Forecast by Month'!$B$7:$Z$7,0))),"",INDEX('Buy Forecast by Month'!$B$7:$Z$23,MATCH("TOTAL WHOLESALE STORES FW BUY",'Buy Forecast by Month'!$B$7:$B$23,0),MATCH(ForecastByChannel!$E60,'Buy Forecast by Month'!$B$7:$Z$7,0)))</f>
        <v>#N/A</v>
      </c>
      <c r="H60" s="39" t="e">
        <f>IF(ISBLANK(INDEX('TWE Forecast by Month'!$B$7:$AB$11,MATCH(ForecastByChannel!$F60,'TWE Forecast by Month'!$B$7:$B$11,0),MATCH(ForecastByChannel!$E60,'TWE Forecast by Month'!$B$7:$AB$7,0))),"",INDEX('TWE Forecast by Month'!$B$7:$AB$11,MATCH(ForecastByChannel!$F60,'TWE Forecast by Month'!$B$7:$B$11,0),MATCH(ForecastByChannel!$E60,'TWE Forecast by Month'!$B$7:$AB$7,0)))</f>
        <v>#N/A</v>
      </c>
      <c r="I60" s="19"/>
    </row>
    <row r="61" spans="1:9" s="11" customFormat="1">
      <c r="A61" s="13" t="str">
        <f>UsedForPicklists!$C$3</f>
        <v>RUS</v>
      </c>
      <c r="B61" s="13" t="str">
        <f>TEXT('File Input'!$C$11,"yyyymmdd")</f>
        <v>yyyymmdd</v>
      </c>
      <c r="C61" s="37" t="str">
        <f>IF(VALUE(LEFT($E61,4))&lt;YEAR('File Input'!$C$11),"Actual",IF(VALUE(LEFT($E61,4))&gt;YEAR('File Input'!$C$11),"Forecast",IF(VALUE(RIGHT($E61,2))&lt;MONTH('File Input'!$C$11),"Actual","Forecast")))</f>
        <v>Actual</v>
      </c>
      <c r="D61" s="37" t="str">
        <f>'Buy Forecast by Month'!$B$6</f>
        <v>RU-Russia</v>
      </c>
      <c r="E61" s="13" t="str">
        <f>TEXT(202103,0)</f>
        <v>202103</v>
      </c>
      <c r="F61" s="13" t="s">
        <v>850</v>
      </c>
      <c r="G61" s="35" t="e">
        <f>IF(ISBLANK(INDEX('Buy Forecast by Month'!$B$7:$Z$23,MATCH("TOTAL WHOLESALE DIGITAL FW BUY",'Buy Forecast by Month'!$B$7:$B$23,0),MATCH(ForecastByChannel!$E61,'Buy Forecast by Month'!$B$7:$Z$7,0))),"",INDEX('Buy Forecast by Month'!$B$7:$Z$23,MATCH("TOTAL WHOLESALE DIGITAL FW BUY",'Buy Forecast by Month'!$B$7:$B$23,0),MATCH(ForecastByChannel!$E61,'Buy Forecast by Month'!$B$7:$Z$7,0)))</f>
        <v>#N/A</v>
      </c>
      <c r="H61" s="39" t="e">
        <f>IF(ISBLANK(INDEX('TWE Forecast by Month'!$B$7:$AB$11,MATCH(ForecastByChannel!$F61,'TWE Forecast by Month'!$B$7:$B$11,0),MATCH(ForecastByChannel!$E61,'TWE Forecast by Month'!$B$7:$AB$7,0))),"",INDEX('TWE Forecast by Month'!$B$7:$AB$11,MATCH(ForecastByChannel!$F61,'TWE Forecast by Month'!$B$7:$B$11,0),MATCH(ForecastByChannel!$E61,'TWE Forecast by Month'!$B$7:$AB$7,0)))</f>
        <v>#N/A</v>
      </c>
      <c r="I61" s="19"/>
    </row>
    <row r="62" spans="1:9" s="11" customFormat="1">
      <c r="A62" s="13" t="str">
        <f>UsedForPicklists!$C$3</f>
        <v>RUS</v>
      </c>
      <c r="B62" s="13" t="str">
        <f>TEXT('File Input'!$C$11,"yyyymmdd")</f>
        <v>yyyymmdd</v>
      </c>
      <c r="C62" s="37" t="str">
        <f>IF(VALUE(LEFT($E62,4))&lt;YEAR('File Input'!$C$11),"Actual",IF(VALUE(LEFT($E62,4))&gt;YEAR('File Input'!$C$11),"Forecast",IF(VALUE(RIGHT($E62,2))&lt;MONTH('File Input'!$C$11),"Actual","Forecast")))</f>
        <v>Actual</v>
      </c>
      <c r="D62" s="37" t="str">
        <f>'Buy Forecast by Month'!$B$6</f>
        <v>RU-Russia</v>
      </c>
      <c r="E62" s="13" t="str">
        <f>TEXT(202104,0)</f>
        <v>202104</v>
      </c>
      <c r="F62" s="13" t="s">
        <v>847</v>
      </c>
      <c r="G62" s="35" t="e">
        <f>IF(ISBLANK(INDEX('Buy Forecast by Month'!$B$7:$Z$23,MATCH("TOTAL DTC STORES FW BUY",'Buy Forecast by Month'!$B$7:$B$23,0),MATCH(ForecastByChannel!$E62,'Buy Forecast by Month'!$B$7:$Z$7,0))),"",INDEX('Buy Forecast by Month'!$B$7:$Z$23,MATCH("TOTAL DTC STORES FW BUY",'Buy Forecast by Month'!$B$7:$B$23,0),MATCH(ForecastByChannel!$E62,'Buy Forecast by Month'!$B$7:$Z$7,0)))</f>
        <v>#N/A</v>
      </c>
      <c r="H62" s="39" t="e">
        <f>IF(ISBLANK(INDEX('TWE Forecast by Month'!$B$7:$AB$11,MATCH(ForecastByChannel!$F62,'TWE Forecast by Month'!$B$7:$B$11,0),MATCH(ForecastByChannel!$E62,'TWE Forecast by Month'!$B$7:$AB$7,0))),"",INDEX('TWE Forecast by Month'!$B$7:$AB$11,MATCH(ForecastByChannel!$F62,'TWE Forecast by Month'!$B$7:$B$11,0),MATCH(ForecastByChannel!$E62,'TWE Forecast by Month'!$B$7:$AB$7,0)))</f>
        <v>#N/A</v>
      </c>
      <c r="I62" s="19"/>
    </row>
    <row r="63" spans="1:9" s="11" customFormat="1">
      <c r="A63" s="13" t="str">
        <f>UsedForPicklists!$C$3</f>
        <v>RUS</v>
      </c>
      <c r="B63" s="13" t="str">
        <f>TEXT('File Input'!$C$11,"yyyymmdd")</f>
        <v>yyyymmdd</v>
      </c>
      <c r="C63" s="37" t="str">
        <f>IF(VALUE(LEFT($E63,4))&lt;YEAR('File Input'!$C$11),"Actual",IF(VALUE(LEFT($E63,4))&gt;YEAR('File Input'!$C$11),"Forecast",IF(VALUE(RIGHT($E63,2))&lt;MONTH('File Input'!$C$11),"Actual","Forecast")))</f>
        <v>Actual</v>
      </c>
      <c r="D63" s="37" t="str">
        <f>'Buy Forecast by Month'!$B$6</f>
        <v>RU-Russia</v>
      </c>
      <c r="E63" s="13" t="str">
        <f>TEXT(202104,0)</f>
        <v>202104</v>
      </c>
      <c r="F63" s="13" t="s">
        <v>848</v>
      </c>
      <c r="G63" s="35" t="e">
        <f>IF(ISBLANK(INDEX('Buy Forecast by Month'!$B$7:$Z$23,MATCH("TOTAL DTC DIGITAL FW BUY",'Buy Forecast by Month'!$B$7:$B$23,0),MATCH(ForecastByChannel!$E63,'Buy Forecast by Month'!$B$7:$Z$7,0))),"",INDEX('Buy Forecast by Month'!$B$7:$Z$23,MATCH("TOTAL DTC DIGITAL FW BUY",'Buy Forecast by Month'!$B$7:$B$23,0),MATCH(ForecastByChannel!$E63,'Buy Forecast by Month'!$B$7:$Z$7,0)))</f>
        <v>#N/A</v>
      </c>
      <c r="H63" s="39" t="e">
        <f>IF(ISBLANK(INDEX('TWE Forecast by Month'!$B$7:$AB$11,MATCH(ForecastByChannel!$F63,'TWE Forecast by Month'!$B$7:$B$11,0),MATCH(ForecastByChannel!$E63,'TWE Forecast by Month'!$B$7:$AB$7,0))),"",INDEX('TWE Forecast by Month'!$B$7:$AB$11,MATCH(ForecastByChannel!$F63,'TWE Forecast by Month'!$B$7:$B$11,0),MATCH(ForecastByChannel!$E63,'TWE Forecast by Month'!$B$7:$AB$7,0)))</f>
        <v>#N/A</v>
      </c>
      <c r="I63" s="19"/>
    </row>
    <row r="64" spans="1:9" s="11" customFormat="1">
      <c r="A64" s="13" t="str">
        <f>UsedForPicklists!$C$3</f>
        <v>RUS</v>
      </c>
      <c r="B64" s="13" t="str">
        <f>TEXT('File Input'!$C$11,"yyyymmdd")</f>
        <v>yyyymmdd</v>
      </c>
      <c r="C64" s="37" t="str">
        <f>IF(VALUE(LEFT($E64,4))&lt;YEAR('File Input'!$C$11),"Actual",IF(VALUE(LEFT($E64,4))&gt;YEAR('File Input'!$C$11),"Forecast",IF(VALUE(RIGHT($E64,2))&lt;MONTH('File Input'!$C$11),"Actual","Forecast")))</f>
        <v>Actual</v>
      </c>
      <c r="D64" s="37" t="str">
        <f>'Buy Forecast by Month'!$B$6</f>
        <v>RU-Russia</v>
      </c>
      <c r="E64" s="13" t="str">
        <f>TEXT(202104,0)</f>
        <v>202104</v>
      </c>
      <c r="F64" s="13" t="s">
        <v>849</v>
      </c>
      <c r="G64" s="35" t="e">
        <f>IF(ISBLANK(INDEX('Buy Forecast by Month'!$B$7:$Z$23,MATCH("TOTAL WHOLESALE STORES FW BUY",'Buy Forecast by Month'!$B$7:$B$23,0),MATCH(ForecastByChannel!$E64,'Buy Forecast by Month'!$B$7:$Z$7,0))),"",INDEX('Buy Forecast by Month'!$B$7:$Z$23,MATCH("TOTAL WHOLESALE STORES FW BUY",'Buy Forecast by Month'!$B$7:$B$23,0),MATCH(ForecastByChannel!$E64,'Buy Forecast by Month'!$B$7:$Z$7,0)))</f>
        <v>#N/A</v>
      </c>
      <c r="H64" s="39" t="e">
        <f>IF(ISBLANK(INDEX('TWE Forecast by Month'!$B$7:$AB$11,MATCH(ForecastByChannel!$F64,'TWE Forecast by Month'!$B$7:$B$11,0),MATCH(ForecastByChannel!$E64,'TWE Forecast by Month'!$B$7:$AB$7,0))),"",INDEX('TWE Forecast by Month'!$B$7:$AB$11,MATCH(ForecastByChannel!$F64,'TWE Forecast by Month'!$B$7:$B$11,0),MATCH(ForecastByChannel!$E64,'TWE Forecast by Month'!$B$7:$AB$7,0)))</f>
        <v>#N/A</v>
      </c>
      <c r="I64" s="19"/>
    </row>
    <row r="65" spans="1:9" s="11" customFormat="1">
      <c r="A65" s="13" t="str">
        <f>UsedForPicklists!$C$3</f>
        <v>RUS</v>
      </c>
      <c r="B65" s="13" t="str">
        <f>TEXT('File Input'!$C$11,"yyyymmdd")</f>
        <v>yyyymmdd</v>
      </c>
      <c r="C65" s="37" t="str">
        <f>IF(VALUE(LEFT($E65,4))&lt;YEAR('File Input'!$C$11),"Actual",IF(VALUE(LEFT($E65,4))&gt;YEAR('File Input'!$C$11),"Forecast",IF(VALUE(RIGHT($E65,2))&lt;MONTH('File Input'!$C$11),"Actual","Forecast")))</f>
        <v>Actual</v>
      </c>
      <c r="D65" s="37" t="str">
        <f>'Buy Forecast by Month'!$B$6</f>
        <v>RU-Russia</v>
      </c>
      <c r="E65" s="13" t="str">
        <f>TEXT(202104,0)</f>
        <v>202104</v>
      </c>
      <c r="F65" s="13" t="s">
        <v>850</v>
      </c>
      <c r="G65" s="35" t="e">
        <f>IF(ISBLANK(INDEX('Buy Forecast by Month'!$B$7:$Z$23,MATCH("TOTAL WHOLESALE DIGITAL FW BUY",'Buy Forecast by Month'!$B$7:$B$23,0),MATCH(ForecastByChannel!$E65,'Buy Forecast by Month'!$B$7:$Z$7,0))),"",INDEX('Buy Forecast by Month'!$B$7:$Z$23,MATCH("TOTAL WHOLESALE DIGITAL FW BUY",'Buy Forecast by Month'!$B$7:$B$23,0),MATCH(ForecastByChannel!$E65,'Buy Forecast by Month'!$B$7:$Z$7,0)))</f>
        <v>#N/A</v>
      </c>
      <c r="H65" s="39" t="e">
        <f>IF(ISBLANK(INDEX('TWE Forecast by Month'!$B$7:$AB$11,MATCH(ForecastByChannel!$F65,'TWE Forecast by Month'!$B$7:$B$11,0),MATCH(ForecastByChannel!$E65,'TWE Forecast by Month'!$B$7:$AB$7,0))),"",INDEX('TWE Forecast by Month'!$B$7:$AB$11,MATCH(ForecastByChannel!$F65,'TWE Forecast by Month'!$B$7:$B$11,0),MATCH(ForecastByChannel!$E65,'TWE Forecast by Month'!$B$7:$AB$7,0)))</f>
        <v>#N/A</v>
      </c>
      <c r="I65" s="19"/>
    </row>
    <row r="66" spans="1:9" s="11" customFormat="1">
      <c r="A66" s="13" t="str">
        <f>UsedForPicklists!$C$3</f>
        <v>RUS</v>
      </c>
      <c r="B66" s="13" t="str">
        <f>TEXT('File Input'!$C$11,"yyyymmdd")</f>
        <v>yyyymmdd</v>
      </c>
      <c r="C66" s="37" t="str">
        <f>IF(VALUE(LEFT($E66,4))&lt;YEAR('File Input'!$C$11),"Actual",IF(VALUE(LEFT($E66,4))&gt;YEAR('File Input'!$C$11),"Forecast",IF(VALUE(RIGHT($E66,2))&lt;MONTH('File Input'!$C$11),"Actual","Forecast")))</f>
        <v>Forecast</v>
      </c>
      <c r="D66" s="37" t="str">
        <f>'Buy Forecast by Month'!$B$6</f>
        <v>RU-Russia</v>
      </c>
      <c r="E66" s="13" t="str">
        <f>TEXT(202105,0)</f>
        <v>202105</v>
      </c>
      <c r="F66" s="13" t="s">
        <v>847</v>
      </c>
      <c r="G66" s="35" t="e">
        <f>IF(ISBLANK(INDEX('Buy Forecast by Month'!$B$7:$Z$23,MATCH("TOTAL DTC STORES FW BUY",'Buy Forecast by Month'!$B$7:$B$23,0),MATCH(ForecastByChannel!$E66,'Buy Forecast by Month'!$B$7:$Z$7,0))),"",INDEX('Buy Forecast by Month'!$B$7:$Z$23,MATCH("TOTAL DTC STORES FW BUY",'Buy Forecast by Month'!$B$7:$B$23,0),MATCH(ForecastByChannel!$E66,'Buy Forecast by Month'!$B$7:$Z$7,0)))</f>
        <v>#N/A</v>
      </c>
      <c r="H66" s="39" t="e">
        <f>IF(ISBLANK(INDEX('TWE Forecast by Month'!$B$7:$AB$11,MATCH(ForecastByChannel!$F66,'TWE Forecast by Month'!$B$7:$B$11,0),MATCH(ForecastByChannel!$E66,'TWE Forecast by Month'!$B$7:$AB$7,0))),"",INDEX('TWE Forecast by Month'!$B$7:$AB$11,MATCH(ForecastByChannel!$F66,'TWE Forecast by Month'!$B$7:$B$11,0),MATCH(ForecastByChannel!$E66,'TWE Forecast by Month'!$B$7:$AB$7,0)))</f>
        <v>#N/A</v>
      </c>
      <c r="I66" s="19"/>
    </row>
    <row r="67" spans="1:9" s="11" customFormat="1">
      <c r="A67" s="13" t="str">
        <f>UsedForPicklists!$C$3</f>
        <v>RUS</v>
      </c>
      <c r="B67" s="13" t="str">
        <f>TEXT('File Input'!$C$11,"yyyymmdd")</f>
        <v>yyyymmdd</v>
      </c>
      <c r="C67" s="37" t="str">
        <f>IF(VALUE(LEFT($E67,4))&lt;YEAR('File Input'!$C$11),"Actual",IF(VALUE(LEFT($E67,4))&gt;YEAR('File Input'!$C$11),"Forecast",IF(VALUE(RIGHT($E67,2))&lt;MONTH('File Input'!$C$11),"Actual","Forecast")))</f>
        <v>Forecast</v>
      </c>
      <c r="D67" s="37" t="str">
        <f>'Buy Forecast by Month'!$B$6</f>
        <v>RU-Russia</v>
      </c>
      <c r="E67" s="13" t="str">
        <f>TEXT(202105,0)</f>
        <v>202105</v>
      </c>
      <c r="F67" s="13" t="s">
        <v>848</v>
      </c>
      <c r="G67" s="35" t="e">
        <f>IF(ISBLANK(INDEX('Buy Forecast by Month'!$B$7:$Z$23,MATCH("TOTAL DTC DIGITAL FW BUY",'Buy Forecast by Month'!$B$7:$B$23,0),MATCH(ForecastByChannel!$E67,'Buy Forecast by Month'!$B$7:$Z$7,0))),"",INDEX('Buy Forecast by Month'!$B$7:$Z$23,MATCH("TOTAL DTC DIGITAL FW BUY",'Buy Forecast by Month'!$B$7:$B$23,0),MATCH(ForecastByChannel!$E67,'Buy Forecast by Month'!$B$7:$Z$7,0)))</f>
        <v>#N/A</v>
      </c>
      <c r="H67" s="39" t="e">
        <f>IF(ISBLANK(INDEX('TWE Forecast by Month'!$B$7:$AB$11,MATCH(ForecastByChannel!$F67,'TWE Forecast by Month'!$B$7:$B$11,0),MATCH(ForecastByChannel!$E67,'TWE Forecast by Month'!$B$7:$AB$7,0))),"",INDEX('TWE Forecast by Month'!$B$7:$AB$11,MATCH(ForecastByChannel!$F67,'TWE Forecast by Month'!$B$7:$B$11,0),MATCH(ForecastByChannel!$E67,'TWE Forecast by Month'!$B$7:$AB$7,0)))</f>
        <v>#N/A</v>
      </c>
      <c r="I67" s="19"/>
    </row>
    <row r="68" spans="1:9" s="11" customFormat="1">
      <c r="A68" s="13" t="str">
        <f>UsedForPicklists!$C$3</f>
        <v>RUS</v>
      </c>
      <c r="B68" s="13" t="str">
        <f>TEXT('File Input'!$C$11,"yyyymmdd")</f>
        <v>yyyymmdd</v>
      </c>
      <c r="C68" s="37" t="str">
        <f>IF(VALUE(LEFT($E68,4))&lt;YEAR('File Input'!$C$11),"Actual",IF(VALUE(LEFT($E68,4))&gt;YEAR('File Input'!$C$11),"Forecast",IF(VALUE(RIGHT($E68,2))&lt;MONTH('File Input'!$C$11),"Actual","Forecast")))</f>
        <v>Forecast</v>
      </c>
      <c r="D68" s="37" t="str">
        <f>'Buy Forecast by Month'!$B$6</f>
        <v>RU-Russia</v>
      </c>
      <c r="E68" s="13" t="str">
        <f>TEXT(202105,0)</f>
        <v>202105</v>
      </c>
      <c r="F68" s="13" t="s">
        <v>849</v>
      </c>
      <c r="G68" s="35" t="e">
        <f>IF(ISBLANK(INDEX('Buy Forecast by Month'!$B$7:$Z$23,MATCH("TOTAL WHOLESALE STORES FW BUY",'Buy Forecast by Month'!$B$7:$B$23,0),MATCH(ForecastByChannel!$E68,'Buy Forecast by Month'!$B$7:$Z$7,0))),"",INDEX('Buy Forecast by Month'!$B$7:$Z$23,MATCH("TOTAL WHOLESALE STORES FW BUY",'Buy Forecast by Month'!$B$7:$B$23,0),MATCH(ForecastByChannel!$E68,'Buy Forecast by Month'!$B$7:$Z$7,0)))</f>
        <v>#N/A</v>
      </c>
      <c r="H68" s="39" t="e">
        <f>IF(ISBLANK(INDEX('TWE Forecast by Month'!$B$7:$AB$11,MATCH(ForecastByChannel!$F68,'TWE Forecast by Month'!$B$7:$B$11,0),MATCH(ForecastByChannel!$E68,'TWE Forecast by Month'!$B$7:$AB$7,0))),"",INDEX('TWE Forecast by Month'!$B$7:$AB$11,MATCH(ForecastByChannel!$F68,'TWE Forecast by Month'!$B$7:$B$11,0),MATCH(ForecastByChannel!$E68,'TWE Forecast by Month'!$B$7:$AB$7,0)))</f>
        <v>#N/A</v>
      </c>
      <c r="I68" s="19"/>
    </row>
    <row r="69" spans="1:9" s="11" customFormat="1">
      <c r="A69" s="13" t="str">
        <f>UsedForPicklists!$C$3</f>
        <v>RUS</v>
      </c>
      <c r="B69" s="13" t="str">
        <f>TEXT('File Input'!$C$11,"yyyymmdd")</f>
        <v>yyyymmdd</v>
      </c>
      <c r="C69" s="37" t="str">
        <f>IF(VALUE(LEFT($E69,4))&lt;YEAR('File Input'!$C$11),"Actual",IF(VALUE(LEFT($E69,4))&gt;YEAR('File Input'!$C$11),"Forecast",IF(VALUE(RIGHT($E69,2))&lt;MONTH('File Input'!$C$11),"Actual","Forecast")))</f>
        <v>Forecast</v>
      </c>
      <c r="D69" s="37" t="str">
        <f>'Buy Forecast by Month'!$B$6</f>
        <v>RU-Russia</v>
      </c>
      <c r="E69" s="13" t="str">
        <f>TEXT(202105,0)</f>
        <v>202105</v>
      </c>
      <c r="F69" s="13" t="s">
        <v>850</v>
      </c>
      <c r="G69" s="35" t="e">
        <f>IF(ISBLANK(INDEX('Buy Forecast by Month'!$B$7:$Z$23,MATCH("TOTAL WHOLESALE DIGITAL FW BUY",'Buy Forecast by Month'!$B$7:$B$23,0),MATCH(ForecastByChannel!$E69,'Buy Forecast by Month'!$B$7:$Z$7,0))),"",INDEX('Buy Forecast by Month'!$B$7:$Z$23,MATCH("TOTAL WHOLESALE DIGITAL FW BUY",'Buy Forecast by Month'!$B$7:$B$23,0),MATCH(ForecastByChannel!$E69,'Buy Forecast by Month'!$B$7:$Z$7,0)))</f>
        <v>#N/A</v>
      </c>
      <c r="H69" s="39" t="e">
        <f>IF(ISBLANK(INDEX('TWE Forecast by Month'!$B$7:$AB$11,MATCH(ForecastByChannel!$F69,'TWE Forecast by Month'!$B$7:$B$11,0),MATCH(ForecastByChannel!$E69,'TWE Forecast by Month'!$B$7:$AB$7,0))),"",INDEX('TWE Forecast by Month'!$B$7:$AB$11,MATCH(ForecastByChannel!$F69,'TWE Forecast by Month'!$B$7:$B$11,0),MATCH(ForecastByChannel!$E69,'TWE Forecast by Month'!$B$7:$AB$7,0)))</f>
        <v>#N/A</v>
      </c>
      <c r="I69" s="19"/>
    </row>
    <row r="70" spans="1:9" s="11" customFormat="1">
      <c r="A70" s="13" t="str">
        <f>UsedForPicklists!$C$3</f>
        <v>RUS</v>
      </c>
      <c r="B70" s="13" t="str">
        <f>TEXT('File Input'!$C$11,"yyyymmdd")</f>
        <v>yyyymmdd</v>
      </c>
      <c r="C70" s="37" t="str">
        <f>IF(VALUE(LEFT($E70,4))&lt;YEAR('File Input'!$C$11),"Actual",IF(VALUE(LEFT($E70,4))&gt;YEAR('File Input'!$C$11),"Forecast",IF(VALUE(RIGHT($E70,2))&lt;MONTH('File Input'!$C$11),"Actual","Forecast")))</f>
        <v>Forecast</v>
      </c>
      <c r="D70" s="37" t="str">
        <f>'Buy Forecast by Month'!$B$6</f>
        <v>RU-Russia</v>
      </c>
      <c r="E70" s="13" t="str">
        <f>TEXT(202106,0)</f>
        <v>202106</v>
      </c>
      <c r="F70" s="13" t="s">
        <v>847</v>
      </c>
      <c r="G70" s="35" t="e">
        <f>IF(ISBLANK(INDEX('Buy Forecast by Month'!$B$7:$Z$23,MATCH("TOTAL DTC STORES FW BUY",'Buy Forecast by Month'!$B$7:$B$23,0),MATCH(ForecastByChannel!$E70,'Buy Forecast by Month'!$B$7:$Z$7,0))),"",INDEX('Buy Forecast by Month'!$B$7:$Z$23,MATCH("TOTAL DTC STORES FW BUY",'Buy Forecast by Month'!$B$7:$B$23,0),MATCH(ForecastByChannel!$E70,'Buy Forecast by Month'!$B$7:$Z$7,0)))</f>
        <v>#N/A</v>
      </c>
      <c r="H70" s="39" t="e">
        <f>IF(ISBLANK(INDEX('TWE Forecast by Month'!$B$7:$AB$11,MATCH(ForecastByChannel!$F70,'TWE Forecast by Month'!$B$7:$B$11,0),MATCH(ForecastByChannel!$E70,'TWE Forecast by Month'!$B$7:$AB$7,0))),"",INDEX('TWE Forecast by Month'!$B$7:$AB$11,MATCH(ForecastByChannel!$F70,'TWE Forecast by Month'!$B$7:$B$11,0),MATCH(ForecastByChannel!$E70,'TWE Forecast by Month'!$B$7:$AB$7,0)))</f>
        <v>#N/A</v>
      </c>
      <c r="I70" s="19"/>
    </row>
    <row r="71" spans="1:9" s="11" customFormat="1">
      <c r="A71" s="13" t="str">
        <f>UsedForPicklists!$C$3</f>
        <v>RUS</v>
      </c>
      <c r="B71" s="13" t="str">
        <f>TEXT('File Input'!$C$11,"yyyymmdd")</f>
        <v>yyyymmdd</v>
      </c>
      <c r="C71" s="37" t="str">
        <f>IF(VALUE(LEFT($E71,4))&lt;YEAR('File Input'!$C$11),"Actual",IF(VALUE(LEFT($E71,4))&gt;YEAR('File Input'!$C$11),"Forecast",IF(VALUE(RIGHT($E71,2))&lt;MONTH('File Input'!$C$11),"Actual","Forecast")))</f>
        <v>Forecast</v>
      </c>
      <c r="D71" s="37" t="str">
        <f>'Buy Forecast by Month'!$B$6</f>
        <v>RU-Russia</v>
      </c>
      <c r="E71" s="13" t="str">
        <f>TEXT(202106,0)</f>
        <v>202106</v>
      </c>
      <c r="F71" s="13" t="s">
        <v>848</v>
      </c>
      <c r="G71" s="35" t="e">
        <f>IF(ISBLANK(INDEX('Buy Forecast by Month'!$B$7:$Z$23,MATCH("TOTAL DTC DIGITAL FW BUY",'Buy Forecast by Month'!$B$7:$B$23,0),MATCH(ForecastByChannel!$E71,'Buy Forecast by Month'!$B$7:$Z$7,0))),"",INDEX('Buy Forecast by Month'!$B$7:$Z$23,MATCH("TOTAL DTC DIGITAL FW BUY",'Buy Forecast by Month'!$B$7:$B$23,0),MATCH(ForecastByChannel!$E71,'Buy Forecast by Month'!$B$7:$Z$7,0)))</f>
        <v>#N/A</v>
      </c>
      <c r="H71" s="39" t="e">
        <f>IF(ISBLANK(INDEX('TWE Forecast by Month'!$B$7:$AB$11,MATCH(ForecastByChannel!$F71,'TWE Forecast by Month'!$B$7:$B$11,0),MATCH(ForecastByChannel!$E71,'TWE Forecast by Month'!$B$7:$AB$7,0))),"",INDEX('TWE Forecast by Month'!$B$7:$AB$11,MATCH(ForecastByChannel!$F71,'TWE Forecast by Month'!$B$7:$B$11,0),MATCH(ForecastByChannel!$E71,'TWE Forecast by Month'!$B$7:$AB$7,0)))</f>
        <v>#N/A</v>
      </c>
      <c r="I71" s="19"/>
    </row>
    <row r="72" spans="1:9" s="11" customFormat="1">
      <c r="A72" s="13" t="str">
        <f>UsedForPicklists!$C$3</f>
        <v>RUS</v>
      </c>
      <c r="B72" s="13" t="str">
        <f>TEXT('File Input'!$C$11,"yyyymmdd")</f>
        <v>yyyymmdd</v>
      </c>
      <c r="C72" s="37" t="str">
        <f>IF(VALUE(LEFT($E72,4))&lt;YEAR('File Input'!$C$11),"Actual",IF(VALUE(LEFT($E72,4))&gt;YEAR('File Input'!$C$11),"Forecast",IF(VALUE(RIGHT($E72,2))&lt;MONTH('File Input'!$C$11),"Actual","Forecast")))</f>
        <v>Forecast</v>
      </c>
      <c r="D72" s="37" t="str">
        <f>'Buy Forecast by Month'!$B$6</f>
        <v>RU-Russia</v>
      </c>
      <c r="E72" s="13" t="str">
        <f>TEXT(202106,0)</f>
        <v>202106</v>
      </c>
      <c r="F72" s="13" t="s">
        <v>849</v>
      </c>
      <c r="G72" s="35" t="e">
        <f>IF(ISBLANK(INDEX('Buy Forecast by Month'!$B$7:$Z$23,MATCH("TOTAL WHOLESALE STORES FW BUY",'Buy Forecast by Month'!$B$7:$B$23,0),MATCH(ForecastByChannel!$E72,'Buy Forecast by Month'!$B$7:$Z$7,0))),"",INDEX('Buy Forecast by Month'!$B$7:$Z$23,MATCH("TOTAL WHOLESALE STORES FW BUY",'Buy Forecast by Month'!$B$7:$B$23,0),MATCH(ForecastByChannel!$E72,'Buy Forecast by Month'!$B$7:$Z$7,0)))</f>
        <v>#N/A</v>
      </c>
      <c r="H72" s="39" t="e">
        <f>IF(ISBLANK(INDEX('TWE Forecast by Month'!$B$7:$AB$11,MATCH(ForecastByChannel!$F72,'TWE Forecast by Month'!$B$7:$B$11,0),MATCH(ForecastByChannel!$E72,'TWE Forecast by Month'!$B$7:$AB$7,0))),"",INDEX('TWE Forecast by Month'!$B$7:$AB$11,MATCH(ForecastByChannel!$F72,'TWE Forecast by Month'!$B$7:$B$11,0),MATCH(ForecastByChannel!$E72,'TWE Forecast by Month'!$B$7:$AB$7,0)))</f>
        <v>#N/A</v>
      </c>
      <c r="I72" s="19"/>
    </row>
    <row r="73" spans="1:9" s="11" customFormat="1">
      <c r="A73" s="13" t="str">
        <f>UsedForPicklists!$C$3</f>
        <v>RUS</v>
      </c>
      <c r="B73" s="13" t="str">
        <f>TEXT('File Input'!$C$11,"yyyymmdd")</f>
        <v>yyyymmdd</v>
      </c>
      <c r="C73" s="37" t="str">
        <f>IF(VALUE(LEFT($E73,4))&lt;YEAR('File Input'!$C$11),"Actual",IF(VALUE(LEFT($E73,4))&gt;YEAR('File Input'!$C$11),"Forecast",IF(VALUE(RIGHT($E73,2))&lt;MONTH('File Input'!$C$11),"Actual","Forecast")))</f>
        <v>Forecast</v>
      </c>
      <c r="D73" s="37" t="str">
        <f>'Buy Forecast by Month'!$B$6</f>
        <v>RU-Russia</v>
      </c>
      <c r="E73" s="13" t="str">
        <f>TEXT(202106,0)</f>
        <v>202106</v>
      </c>
      <c r="F73" s="13" t="s">
        <v>850</v>
      </c>
      <c r="G73" s="35" t="e">
        <f>IF(ISBLANK(INDEX('Buy Forecast by Month'!$B$7:$Z$23,MATCH("TOTAL WHOLESALE DIGITAL FW BUY",'Buy Forecast by Month'!$B$7:$B$23,0),MATCH(ForecastByChannel!$E73,'Buy Forecast by Month'!$B$7:$Z$7,0))),"",INDEX('Buy Forecast by Month'!$B$7:$Z$23,MATCH("TOTAL WHOLESALE DIGITAL FW BUY",'Buy Forecast by Month'!$B$7:$B$23,0),MATCH(ForecastByChannel!$E73,'Buy Forecast by Month'!$B$7:$Z$7,0)))</f>
        <v>#N/A</v>
      </c>
      <c r="H73" s="39" t="e">
        <f>IF(ISBLANK(INDEX('TWE Forecast by Month'!$B$7:$AB$11,MATCH(ForecastByChannel!$F73,'TWE Forecast by Month'!$B$7:$B$11,0),MATCH(ForecastByChannel!$E73,'TWE Forecast by Month'!$B$7:$AB$7,0))),"",INDEX('TWE Forecast by Month'!$B$7:$AB$11,MATCH(ForecastByChannel!$F73,'TWE Forecast by Month'!$B$7:$B$11,0),MATCH(ForecastByChannel!$E73,'TWE Forecast by Month'!$B$7:$AB$7,0)))</f>
        <v>#N/A</v>
      </c>
      <c r="I73" s="19"/>
    </row>
    <row r="74" spans="1:9" s="11" customFormat="1">
      <c r="A74" s="13" t="str">
        <f>UsedForPicklists!$C$3</f>
        <v>RUS</v>
      </c>
      <c r="B74" s="13" t="str">
        <f>TEXT('File Input'!$C$11,"yyyymmdd")</f>
        <v>yyyymmdd</v>
      </c>
      <c r="C74" s="37" t="str">
        <f>IF(VALUE(LEFT($E74,4))&lt;YEAR('File Input'!$C$11),"Actual",IF(VALUE(LEFT($E74,4))&gt;YEAR('File Input'!$C$11),"Forecast",IF(VALUE(RIGHT($E74,2))&lt;MONTH('File Input'!$C$11),"Actual","Forecast")))</f>
        <v>Forecast</v>
      </c>
      <c r="D74" s="37" t="str">
        <f>'Buy Forecast by Month'!$B$6</f>
        <v>RU-Russia</v>
      </c>
      <c r="E74" s="13" t="str">
        <f>TEXT(202107,0)</f>
        <v>202107</v>
      </c>
      <c r="F74" s="13" t="s">
        <v>847</v>
      </c>
      <c r="G74" s="35" t="e">
        <f>IF(ISBLANK(INDEX('Buy Forecast by Month'!$B$7:$Z$23,MATCH("TOTAL DTC STORES FW BUY",'Buy Forecast by Month'!$B$7:$B$23,0),MATCH(ForecastByChannel!$E74,'Buy Forecast by Month'!$B$7:$Z$7,0))),"",INDEX('Buy Forecast by Month'!$B$7:$Z$23,MATCH("TOTAL DTC STORES FW BUY",'Buy Forecast by Month'!$B$7:$B$23,0),MATCH(ForecastByChannel!$E74,'Buy Forecast by Month'!$B$7:$Z$7,0)))</f>
        <v>#N/A</v>
      </c>
      <c r="H74" s="39" t="e">
        <f>IF(ISBLANK(INDEX('TWE Forecast by Month'!$B$7:$AB$11,MATCH(ForecastByChannel!$F74,'TWE Forecast by Month'!$B$7:$B$11,0),MATCH(ForecastByChannel!$E74,'TWE Forecast by Month'!$B$7:$AB$7,0))),"",INDEX('TWE Forecast by Month'!$B$7:$AB$11,MATCH(ForecastByChannel!$F74,'TWE Forecast by Month'!$B$7:$B$11,0),MATCH(ForecastByChannel!$E74,'TWE Forecast by Month'!$B$7:$AB$7,0)))</f>
        <v>#N/A</v>
      </c>
      <c r="I74" s="19"/>
    </row>
    <row r="75" spans="1:9" s="11" customFormat="1">
      <c r="A75" s="13" t="str">
        <f>UsedForPicklists!$C$3</f>
        <v>RUS</v>
      </c>
      <c r="B75" s="13" t="str">
        <f>TEXT('File Input'!$C$11,"yyyymmdd")</f>
        <v>yyyymmdd</v>
      </c>
      <c r="C75" s="37" t="str">
        <f>IF(VALUE(LEFT($E75,4))&lt;YEAR('File Input'!$C$11),"Actual",IF(VALUE(LEFT($E75,4))&gt;YEAR('File Input'!$C$11),"Forecast",IF(VALUE(RIGHT($E75,2))&lt;MONTH('File Input'!$C$11),"Actual","Forecast")))</f>
        <v>Forecast</v>
      </c>
      <c r="D75" s="37" t="str">
        <f>'Buy Forecast by Month'!$B$6</f>
        <v>RU-Russia</v>
      </c>
      <c r="E75" s="13" t="str">
        <f>TEXT(202107,0)</f>
        <v>202107</v>
      </c>
      <c r="F75" s="13" t="s">
        <v>848</v>
      </c>
      <c r="G75" s="35" t="e">
        <f>IF(ISBLANK(INDEX('Buy Forecast by Month'!$B$7:$Z$23,MATCH("TOTAL DTC DIGITAL FW BUY",'Buy Forecast by Month'!$B$7:$B$23,0),MATCH(ForecastByChannel!$E75,'Buy Forecast by Month'!$B$7:$Z$7,0))),"",INDEX('Buy Forecast by Month'!$B$7:$Z$23,MATCH("TOTAL DTC DIGITAL FW BUY",'Buy Forecast by Month'!$B$7:$B$23,0),MATCH(ForecastByChannel!$E75,'Buy Forecast by Month'!$B$7:$Z$7,0)))</f>
        <v>#N/A</v>
      </c>
      <c r="H75" s="39" t="e">
        <f>IF(ISBLANK(INDEX('TWE Forecast by Month'!$B$7:$AB$11,MATCH(ForecastByChannel!$F75,'TWE Forecast by Month'!$B$7:$B$11,0),MATCH(ForecastByChannel!$E75,'TWE Forecast by Month'!$B$7:$AB$7,0))),"",INDEX('TWE Forecast by Month'!$B$7:$AB$11,MATCH(ForecastByChannel!$F75,'TWE Forecast by Month'!$B$7:$B$11,0),MATCH(ForecastByChannel!$E75,'TWE Forecast by Month'!$B$7:$AB$7,0)))</f>
        <v>#N/A</v>
      </c>
      <c r="I75" s="19"/>
    </row>
    <row r="76" spans="1:9" s="11" customFormat="1">
      <c r="A76" s="13" t="str">
        <f>UsedForPicklists!$C$3</f>
        <v>RUS</v>
      </c>
      <c r="B76" s="13" t="str">
        <f>TEXT('File Input'!$C$11,"yyyymmdd")</f>
        <v>yyyymmdd</v>
      </c>
      <c r="C76" s="37" t="str">
        <f>IF(VALUE(LEFT($E76,4))&lt;YEAR('File Input'!$C$11),"Actual",IF(VALUE(LEFT($E76,4))&gt;YEAR('File Input'!$C$11),"Forecast",IF(VALUE(RIGHT($E76,2))&lt;MONTH('File Input'!$C$11),"Actual","Forecast")))</f>
        <v>Forecast</v>
      </c>
      <c r="D76" s="37" t="str">
        <f>'Buy Forecast by Month'!$B$6</f>
        <v>RU-Russia</v>
      </c>
      <c r="E76" s="13" t="str">
        <f>TEXT(202107,0)</f>
        <v>202107</v>
      </c>
      <c r="F76" s="13" t="s">
        <v>849</v>
      </c>
      <c r="G76" s="35" t="e">
        <f>IF(ISBLANK(INDEX('Buy Forecast by Month'!$B$7:$Z$23,MATCH("TOTAL WHOLESALE STORES FW BUY",'Buy Forecast by Month'!$B$7:$B$23,0),MATCH(ForecastByChannel!$E76,'Buy Forecast by Month'!$B$7:$Z$7,0))),"",INDEX('Buy Forecast by Month'!$B$7:$Z$23,MATCH("TOTAL WHOLESALE STORES FW BUY",'Buy Forecast by Month'!$B$7:$B$23,0),MATCH(ForecastByChannel!$E76,'Buy Forecast by Month'!$B$7:$Z$7,0)))</f>
        <v>#N/A</v>
      </c>
      <c r="H76" s="39" t="e">
        <f>IF(ISBLANK(INDEX('TWE Forecast by Month'!$B$7:$AB$11,MATCH(ForecastByChannel!$F76,'TWE Forecast by Month'!$B$7:$B$11,0),MATCH(ForecastByChannel!$E76,'TWE Forecast by Month'!$B$7:$AB$7,0))),"",INDEX('TWE Forecast by Month'!$B$7:$AB$11,MATCH(ForecastByChannel!$F76,'TWE Forecast by Month'!$B$7:$B$11,0),MATCH(ForecastByChannel!$E76,'TWE Forecast by Month'!$B$7:$AB$7,0)))</f>
        <v>#N/A</v>
      </c>
      <c r="I76" s="19"/>
    </row>
    <row r="77" spans="1:9" s="11" customFormat="1">
      <c r="A77" s="13" t="str">
        <f>UsedForPicklists!$C$3</f>
        <v>RUS</v>
      </c>
      <c r="B77" s="13" t="str">
        <f>TEXT('File Input'!$C$11,"yyyymmdd")</f>
        <v>yyyymmdd</v>
      </c>
      <c r="C77" s="37" t="str">
        <f>IF(VALUE(LEFT($E77,4))&lt;YEAR('File Input'!$C$11),"Actual",IF(VALUE(LEFT($E77,4))&gt;YEAR('File Input'!$C$11),"Forecast",IF(VALUE(RIGHT($E77,2))&lt;MONTH('File Input'!$C$11),"Actual","Forecast")))</f>
        <v>Forecast</v>
      </c>
      <c r="D77" s="37" t="str">
        <f>'Buy Forecast by Month'!$B$6</f>
        <v>RU-Russia</v>
      </c>
      <c r="E77" s="13" t="str">
        <f>TEXT(202107,0)</f>
        <v>202107</v>
      </c>
      <c r="F77" s="13" t="s">
        <v>850</v>
      </c>
      <c r="G77" s="35" t="e">
        <f>IF(ISBLANK(INDEX('Buy Forecast by Month'!$B$7:$Z$23,MATCH("TOTAL WHOLESALE DIGITAL FW BUY",'Buy Forecast by Month'!$B$7:$B$23,0),MATCH(ForecastByChannel!$E77,'Buy Forecast by Month'!$B$7:$Z$7,0))),"",INDEX('Buy Forecast by Month'!$B$7:$Z$23,MATCH("TOTAL WHOLESALE DIGITAL FW BUY",'Buy Forecast by Month'!$B$7:$B$23,0),MATCH(ForecastByChannel!$E77,'Buy Forecast by Month'!$B$7:$Z$7,0)))</f>
        <v>#N/A</v>
      </c>
      <c r="H77" s="39" t="e">
        <f>IF(ISBLANK(INDEX('TWE Forecast by Month'!$B$7:$AB$11,MATCH(ForecastByChannel!$F77,'TWE Forecast by Month'!$B$7:$B$11,0),MATCH(ForecastByChannel!$E77,'TWE Forecast by Month'!$B$7:$AB$7,0))),"",INDEX('TWE Forecast by Month'!$B$7:$AB$11,MATCH(ForecastByChannel!$F77,'TWE Forecast by Month'!$B$7:$B$11,0),MATCH(ForecastByChannel!$E77,'TWE Forecast by Month'!$B$7:$AB$7,0)))</f>
        <v>#N/A</v>
      </c>
      <c r="I77" s="19"/>
    </row>
    <row r="78" spans="1:9" s="11" customFormat="1">
      <c r="A78" s="13" t="str">
        <f>UsedForPicklists!$C$3</f>
        <v>RUS</v>
      </c>
      <c r="B78" s="13" t="str">
        <f>TEXT('File Input'!$C$11,"yyyymmdd")</f>
        <v>yyyymmdd</v>
      </c>
      <c r="C78" s="37" t="str">
        <f>IF(VALUE(LEFT($E78,4))&lt;YEAR('File Input'!$C$11),"Actual",IF(VALUE(LEFT($E78,4))&gt;YEAR('File Input'!$C$11),"Forecast",IF(VALUE(RIGHT($E78,2))&lt;MONTH('File Input'!$C$11),"Actual","Forecast")))</f>
        <v>Forecast</v>
      </c>
      <c r="D78" s="37" t="str">
        <f>'Buy Forecast by Month'!$B$6</f>
        <v>RU-Russia</v>
      </c>
      <c r="E78" s="13" t="str">
        <f>TEXT(202108,0)</f>
        <v>202108</v>
      </c>
      <c r="F78" s="13" t="s">
        <v>847</v>
      </c>
      <c r="G78" s="35" t="e">
        <f>IF(ISBLANK(INDEX('Buy Forecast by Month'!$B$7:$Z$23,MATCH("TOTAL DTC STORES FW BUY",'Buy Forecast by Month'!$B$7:$B$23,0),MATCH(ForecastByChannel!$E78,'Buy Forecast by Month'!$B$7:$Z$7,0))),"",INDEX('Buy Forecast by Month'!$B$7:$Z$23,MATCH("TOTAL DTC STORES FW BUY",'Buy Forecast by Month'!$B$7:$B$23,0),MATCH(ForecastByChannel!$E78,'Buy Forecast by Month'!$B$7:$Z$7,0)))</f>
        <v>#N/A</v>
      </c>
      <c r="H78" s="39" t="e">
        <f>IF(ISBLANK(INDEX('TWE Forecast by Month'!$B$7:$AB$11,MATCH(ForecastByChannel!$F78,'TWE Forecast by Month'!$B$7:$B$11,0),MATCH(ForecastByChannel!$E78,'TWE Forecast by Month'!$B$7:$AB$7,0))),"",INDEX('TWE Forecast by Month'!$B$7:$AB$11,MATCH(ForecastByChannel!$F78,'TWE Forecast by Month'!$B$7:$B$11,0),MATCH(ForecastByChannel!$E78,'TWE Forecast by Month'!$B$7:$AB$7,0)))</f>
        <v>#N/A</v>
      </c>
      <c r="I78" s="19"/>
    </row>
    <row r="79" spans="1:9" s="11" customFormat="1">
      <c r="A79" s="13" t="str">
        <f>UsedForPicklists!$C$3</f>
        <v>RUS</v>
      </c>
      <c r="B79" s="13" t="str">
        <f>TEXT('File Input'!$C$11,"yyyymmdd")</f>
        <v>yyyymmdd</v>
      </c>
      <c r="C79" s="37" t="str">
        <f>IF(VALUE(LEFT($E79,4))&lt;YEAR('File Input'!$C$11),"Actual",IF(VALUE(LEFT($E79,4))&gt;YEAR('File Input'!$C$11),"Forecast",IF(VALUE(RIGHT($E79,2))&lt;MONTH('File Input'!$C$11),"Actual","Forecast")))</f>
        <v>Forecast</v>
      </c>
      <c r="D79" s="37" t="str">
        <f>'Buy Forecast by Month'!$B$6</f>
        <v>RU-Russia</v>
      </c>
      <c r="E79" s="13" t="str">
        <f>TEXT(202108,0)</f>
        <v>202108</v>
      </c>
      <c r="F79" s="13" t="s">
        <v>848</v>
      </c>
      <c r="G79" s="35" t="e">
        <f>IF(ISBLANK(INDEX('Buy Forecast by Month'!$B$7:$Z$23,MATCH("TOTAL DTC DIGITAL FW BUY",'Buy Forecast by Month'!$B$7:$B$23,0),MATCH(ForecastByChannel!$E79,'Buy Forecast by Month'!$B$7:$Z$7,0))),"",INDEX('Buy Forecast by Month'!$B$7:$Z$23,MATCH("TOTAL DTC DIGITAL FW BUY",'Buy Forecast by Month'!$B$7:$B$23,0),MATCH(ForecastByChannel!$E79,'Buy Forecast by Month'!$B$7:$Z$7,0)))</f>
        <v>#N/A</v>
      </c>
      <c r="H79" s="39" t="e">
        <f>IF(ISBLANK(INDEX('TWE Forecast by Month'!$B$7:$AB$11,MATCH(ForecastByChannel!$F79,'TWE Forecast by Month'!$B$7:$B$11,0),MATCH(ForecastByChannel!$E79,'TWE Forecast by Month'!$B$7:$AB$7,0))),"",INDEX('TWE Forecast by Month'!$B$7:$AB$11,MATCH(ForecastByChannel!$F79,'TWE Forecast by Month'!$B$7:$B$11,0),MATCH(ForecastByChannel!$E79,'TWE Forecast by Month'!$B$7:$AB$7,0)))</f>
        <v>#N/A</v>
      </c>
      <c r="I79" s="19"/>
    </row>
    <row r="80" spans="1:9" s="11" customFormat="1">
      <c r="A80" s="13" t="str">
        <f>UsedForPicklists!$C$3</f>
        <v>RUS</v>
      </c>
      <c r="B80" s="13" t="str">
        <f>TEXT('File Input'!$C$11,"yyyymmdd")</f>
        <v>yyyymmdd</v>
      </c>
      <c r="C80" s="37" t="str">
        <f>IF(VALUE(LEFT($E80,4))&lt;YEAR('File Input'!$C$11),"Actual",IF(VALUE(LEFT($E80,4))&gt;YEAR('File Input'!$C$11),"Forecast",IF(VALUE(RIGHT($E80,2))&lt;MONTH('File Input'!$C$11),"Actual","Forecast")))</f>
        <v>Forecast</v>
      </c>
      <c r="D80" s="37" t="str">
        <f>'Buy Forecast by Month'!$B$6</f>
        <v>RU-Russia</v>
      </c>
      <c r="E80" s="13" t="str">
        <f>TEXT(202108,0)</f>
        <v>202108</v>
      </c>
      <c r="F80" s="13" t="s">
        <v>849</v>
      </c>
      <c r="G80" s="35" t="e">
        <f>IF(ISBLANK(INDEX('Buy Forecast by Month'!$B$7:$Z$23,MATCH("TOTAL WHOLESALE STORES FW BUY",'Buy Forecast by Month'!$B$7:$B$23,0),MATCH(ForecastByChannel!$E80,'Buy Forecast by Month'!$B$7:$Z$7,0))),"",INDEX('Buy Forecast by Month'!$B$7:$Z$23,MATCH("TOTAL WHOLESALE STORES FW BUY",'Buy Forecast by Month'!$B$7:$B$23,0),MATCH(ForecastByChannel!$E80,'Buy Forecast by Month'!$B$7:$Z$7,0)))</f>
        <v>#N/A</v>
      </c>
      <c r="H80" s="39" t="e">
        <f>IF(ISBLANK(INDEX('TWE Forecast by Month'!$B$7:$AB$11,MATCH(ForecastByChannel!$F80,'TWE Forecast by Month'!$B$7:$B$11,0),MATCH(ForecastByChannel!$E80,'TWE Forecast by Month'!$B$7:$AB$7,0))),"",INDEX('TWE Forecast by Month'!$B$7:$AB$11,MATCH(ForecastByChannel!$F80,'TWE Forecast by Month'!$B$7:$B$11,0),MATCH(ForecastByChannel!$E80,'TWE Forecast by Month'!$B$7:$AB$7,0)))</f>
        <v>#N/A</v>
      </c>
      <c r="I80" s="19"/>
    </row>
    <row r="81" spans="1:9" s="11" customFormat="1">
      <c r="A81" s="13" t="str">
        <f>UsedForPicklists!$C$3</f>
        <v>RUS</v>
      </c>
      <c r="B81" s="13" t="str">
        <f>TEXT('File Input'!$C$11,"yyyymmdd")</f>
        <v>yyyymmdd</v>
      </c>
      <c r="C81" s="37" t="str">
        <f>IF(VALUE(LEFT($E81,4))&lt;YEAR('File Input'!$C$11),"Actual",IF(VALUE(LEFT($E81,4))&gt;YEAR('File Input'!$C$11),"Forecast",IF(VALUE(RIGHT($E81,2))&lt;MONTH('File Input'!$C$11),"Actual","Forecast")))</f>
        <v>Forecast</v>
      </c>
      <c r="D81" s="37" t="str">
        <f>'Buy Forecast by Month'!$B$6</f>
        <v>RU-Russia</v>
      </c>
      <c r="E81" s="13" t="str">
        <f>TEXT(202108,0)</f>
        <v>202108</v>
      </c>
      <c r="F81" s="13" t="s">
        <v>850</v>
      </c>
      <c r="G81" s="35" t="e">
        <f>IF(ISBLANK(INDEX('Buy Forecast by Month'!$B$7:$Z$23,MATCH("TOTAL WHOLESALE DIGITAL FW BUY",'Buy Forecast by Month'!$B$7:$B$23,0),MATCH(ForecastByChannel!$E81,'Buy Forecast by Month'!$B$7:$Z$7,0))),"",INDEX('Buy Forecast by Month'!$B$7:$Z$23,MATCH("TOTAL WHOLESALE DIGITAL FW BUY",'Buy Forecast by Month'!$B$7:$B$23,0),MATCH(ForecastByChannel!$E81,'Buy Forecast by Month'!$B$7:$Z$7,0)))</f>
        <v>#N/A</v>
      </c>
      <c r="H81" s="39" t="e">
        <f>IF(ISBLANK(INDEX('TWE Forecast by Month'!$B$7:$AB$11,MATCH(ForecastByChannel!$F81,'TWE Forecast by Month'!$B$7:$B$11,0),MATCH(ForecastByChannel!$E81,'TWE Forecast by Month'!$B$7:$AB$7,0))),"",INDEX('TWE Forecast by Month'!$B$7:$AB$11,MATCH(ForecastByChannel!$F81,'TWE Forecast by Month'!$B$7:$B$11,0),MATCH(ForecastByChannel!$E81,'TWE Forecast by Month'!$B$7:$AB$7,0)))</f>
        <v>#N/A</v>
      </c>
      <c r="I81" s="19"/>
    </row>
    <row r="82" spans="1:9" s="11" customFormat="1">
      <c r="A82" s="13" t="str">
        <f>UsedForPicklists!$C$3</f>
        <v>RUS</v>
      </c>
      <c r="B82" s="13" t="str">
        <f>TEXT('File Input'!$C$11,"yyyymmdd")</f>
        <v>yyyymmdd</v>
      </c>
      <c r="C82" s="37" t="str">
        <f>IF(VALUE(LEFT($E82,4))&lt;YEAR('File Input'!$C$11),"Actual",IF(VALUE(LEFT($E82,4))&gt;YEAR('File Input'!$C$11),"Forecast",IF(VALUE(RIGHT($E82,2))&lt;MONTH('File Input'!$C$11),"Actual","Forecast")))</f>
        <v>Forecast</v>
      </c>
      <c r="D82" s="37" t="str">
        <f>'Buy Forecast by Month'!$B$6</f>
        <v>RU-Russia</v>
      </c>
      <c r="E82" s="13" t="str">
        <f>TEXT(202109,0)</f>
        <v>202109</v>
      </c>
      <c r="F82" s="13" t="s">
        <v>847</v>
      </c>
      <c r="G82" s="35" t="e">
        <f>IF(ISBLANK(INDEX('Buy Forecast by Month'!$B$7:$Z$23,MATCH("TOTAL DTC STORES FW BUY",'Buy Forecast by Month'!$B$7:$B$23,0),MATCH(ForecastByChannel!$E82,'Buy Forecast by Month'!$B$7:$Z$7,0))),"",INDEX('Buy Forecast by Month'!$B$7:$Z$23,MATCH("TOTAL DTC STORES FW BUY",'Buy Forecast by Month'!$B$7:$B$23,0),MATCH(ForecastByChannel!$E82,'Buy Forecast by Month'!$B$7:$Z$7,0)))</f>
        <v>#N/A</v>
      </c>
      <c r="H82" s="39" t="e">
        <f>IF(ISBLANK(INDEX('TWE Forecast by Month'!$B$7:$AB$11,MATCH(ForecastByChannel!$F82,'TWE Forecast by Month'!$B$7:$B$11,0),MATCH(ForecastByChannel!$E82,'TWE Forecast by Month'!$B$7:$AB$7,0))),"",INDEX('TWE Forecast by Month'!$B$7:$AB$11,MATCH(ForecastByChannel!$F82,'TWE Forecast by Month'!$B$7:$B$11,0),MATCH(ForecastByChannel!$E82,'TWE Forecast by Month'!$B$7:$AB$7,0)))</f>
        <v>#N/A</v>
      </c>
      <c r="I82" s="19"/>
    </row>
    <row r="83" spans="1:9" s="11" customFormat="1">
      <c r="A83" s="13" t="str">
        <f>UsedForPicklists!$C$3</f>
        <v>RUS</v>
      </c>
      <c r="B83" s="13" t="str">
        <f>TEXT('File Input'!$C$11,"yyyymmdd")</f>
        <v>yyyymmdd</v>
      </c>
      <c r="C83" s="37" t="str">
        <f>IF(VALUE(LEFT($E83,4))&lt;YEAR('File Input'!$C$11),"Actual",IF(VALUE(LEFT($E83,4))&gt;YEAR('File Input'!$C$11),"Forecast",IF(VALUE(RIGHT($E83,2))&lt;MONTH('File Input'!$C$11),"Actual","Forecast")))</f>
        <v>Forecast</v>
      </c>
      <c r="D83" s="37" t="str">
        <f>'Buy Forecast by Month'!$B$6</f>
        <v>RU-Russia</v>
      </c>
      <c r="E83" s="13" t="str">
        <f>TEXT(202109,0)</f>
        <v>202109</v>
      </c>
      <c r="F83" s="13" t="s">
        <v>848</v>
      </c>
      <c r="G83" s="35" t="e">
        <f>IF(ISBLANK(INDEX('Buy Forecast by Month'!$B$7:$Z$23,MATCH("TOTAL DTC DIGITAL FW BUY",'Buy Forecast by Month'!$B$7:$B$23,0),MATCH(ForecastByChannel!$E83,'Buy Forecast by Month'!$B$7:$Z$7,0))),"",INDEX('Buy Forecast by Month'!$B$7:$Z$23,MATCH("TOTAL DTC DIGITAL FW BUY",'Buy Forecast by Month'!$B$7:$B$23,0),MATCH(ForecastByChannel!$E83,'Buy Forecast by Month'!$B$7:$Z$7,0)))</f>
        <v>#N/A</v>
      </c>
      <c r="H83" s="39" t="e">
        <f>IF(ISBLANK(INDEX('TWE Forecast by Month'!$B$7:$AB$11,MATCH(ForecastByChannel!$F83,'TWE Forecast by Month'!$B$7:$B$11,0),MATCH(ForecastByChannel!$E83,'TWE Forecast by Month'!$B$7:$AB$7,0))),"",INDEX('TWE Forecast by Month'!$B$7:$AB$11,MATCH(ForecastByChannel!$F83,'TWE Forecast by Month'!$B$7:$B$11,0),MATCH(ForecastByChannel!$E83,'TWE Forecast by Month'!$B$7:$AB$7,0)))</f>
        <v>#N/A</v>
      </c>
      <c r="I83" s="19"/>
    </row>
    <row r="84" spans="1:9" s="11" customFormat="1">
      <c r="A84" s="13" t="str">
        <f>UsedForPicklists!$C$3</f>
        <v>RUS</v>
      </c>
      <c r="B84" s="13" t="str">
        <f>TEXT('File Input'!$C$11,"yyyymmdd")</f>
        <v>yyyymmdd</v>
      </c>
      <c r="C84" s="37" t="str">
        <f>IF(VALUE(LEFT($E84,4))&lt;YEAR('File Input'!$C$11),"Actual",IF(VALUE(LEFT($E84,4))&gt;YEAR('File Input'!$C$11),"Forecast",IF(VALUE(RIGHT($E84,2))&lt;MONTH('File Input'!$C$11),"Actual","Forecast")))</f>
        <v>Forecast</v>
      </c>
      <c r="D84" s="37" t="str">
        <f>'Buy Forecast by Month'!$B$6</f>
        <v>RU-Russia</v>
      </c>
      <c r="E84" s="13" t="str">
        <f>TEXT(202109,0)</f>
        <v>202109</v>
      </c>
      <c r="F84" s="13" t="s">
        <v>849</v>
      </c>
      <c r="G84" s="35" t="e">
        <f>IF(ISBLANK(INDEX('Buy Forecast by Month'!$B$7:$Z$23,MATCH("TOTAL WHOLESALE STORES FW BUY",'Buy Forecast by Month'!$B$7:$B$23,0),MATCH(ForecastByChannel!$E84,'Buy Forecast by Month'!$B$7:$Z$7,0))),"",INDEX('Buy Forecast by Month'!$B$7:$Z$23,MATCH("TOTAL WHOLESALE STORES FW BUY",'Buy Forecast by Month'!$B$7:$B$23,0),MATCH(ForecastByChannel!$E84,'Buy Forecast by Month'!$B$7:$Z$7,0)))</f>
        <v>#N/A</v>
      </c>
      <c r="H84" s="39" t="e">
        <f>IF(ISBLANK(INDEX('TWE Forecast by Month'!$B$7:$AB$11,MATCH(ForecastByChannel!$F84,'TWE Forecast by Month'!$B$7:$B$11,0),MATCH(ForecastByChannel!$E84,'TWE Forecast by Month'!$B$7:$AB$7,0))),"",INDEX('TWE Forecast by Month'!$B$7:$AB$11,MATCH(ForecastByChannel!$F84,'TWE Forecast by Month'!$B$7:$B$11,0),MATCH(ForecastByChannel!$E84,'TWE Forecast by Month'!$B$7:$AB$7,0)))</f>
        <v>#N/A</v>
      </c>
      <c r="I84" s="19"/>
    </row>
    <row r="85" spans="1:9" s="11" customFormat="1">
      <c r="A85" s="13" t="str">
        <f>UsedForPicklists!$C$3</f>
        <v>RUS</v>
      </c>
      <c r="B85" s="13" t="str">
        <f>TEXT('File Input'!$C$11,"yyyymmdd")</f>
        <v>yyyymmdd</v>
      </c>
      <c r="C85" s="37" t="str">
        <f>IF(VALUE(LEFT($E85,4))&lt;YEAR('File Input'!$C$11),"Actual",IF(VALUE(LEFT($E85,4))&gt;YEAR('File Input'!$C$11),"Forecast",IF(VALUE(RIGHT($E85,2))&lt;MONTH('File Input'!$C$11),"Actual","Forecast")))</f>
        <v>Forecast</v>
      </c>
      <c r="D85" s="37" t="str">
        <f>'Buy Forecast by Month'!$B$6</f>
        <v>RU-Russia</v>
      </c>
      <c r="E85" s="13" t="str">
        <f>TEXT(202109,0)</f>
        <v>202109</v>
      </c>
      <c r="F85" s="13" t="s">
        <v>850</v>
      </c>
      <c r="G85" s="35" t="e">
        <f>IF(ISBLANK(INDEX('Buy Forecast by Month'!$B$7:$Z$23,MATCH("TOTAL WHOLESALE DIGITAL FW BUY",'Buy Forecast by Month'!$B$7:$B$23,0),MATCH(ForecastByChannel!$E85,'Buy Forecast by Month'!$B$7:$Z$7,0))),"",INDEX('Buy Forecast by Month'!$B$7:$Z$23,MATCH("TOTAL WHOLESALE DIGITAL FW BUY",'Buy Forecast by Month'!$B$7:$B$23,0),MATCH(ForecastByChannel!$E85,'Buy Forecast by Month'!$B$7:$Z$7,0)))</f>
        <v>#N/A</v>
      </c>
      <c r="H85" s="39" t="e">
        <f>IF(ISBLANK(INDEX('TWE Forecast by Month'!$B$7:$AB$11,MATCH(ForecastByChannel!$F85,'TWE Forecast by Month'!$B$7:$B$11,0),MATCH(ForecastByChannel!$E85,'TWE Forecast by Month'!$B$7:$AB$7,0))),"",INDEX('TWE Forecast by Month'!$B$7:$AB$11,MATCH(ForecastByChannel!$F85,'TWE Forecast by Month'!$B$7:$B$11,0),MATCH(ForecastByChannel!$E85,'TWE Forecast by Month'!$B$7:$AB$7,0)))</f>
        <v>#N/A</v>
      </c>
      <c r="I85" s="19"/>
    </row>
    <row r="86" spans="1:9" s="11" customFormat="1">
      <c r="A86" s="13" t="str">
        <f>UsedForPicklists!$C$3</f>
        <v>RUS</v>
      </c>
      <c r="B86" s="13" t="str">
        <f>TEXT('File Input'!$C$11,"yyyymmdd")</f>
        <v>yyyymmdd</v>
      </c>
      <c r="C86" s="37" t="str">
        <f>IF(VALUE(LEFT($E86,4))&lt;YEAR('File Input'!$C$11),"Actual",IF(VALUE(LEFT($E86,4))&gt;YEAR('File Input'!$C$11),"Forecast",IF(VALUE(RIGHT($E86,2))&lt;MONTH('File Input'!$C$11),"Actual","Forecast")))</f>
        <v>Forecast</v>
      </c>
      <c r="D86" s="37" t="str">
        <f>'Buy Forecast by Month'!$B$6</f>
        <v>RU-Russia</v>
      </c>
      <c r="E86" s="13" t="str">
        <f>TEXT(202110,0)</f>
        <v>202110</v>
      </c>
      <c r="F86" s="13" t="s">
        <v>847</v>
      </c>
      <c r="G86" s="35" t="e">
        <f>IF(ISBLANK(INDEX('Buy Forecast by Month'!$B$7:$Z$23,MATCH("TOTAL DTC STORES FW BUY",'Buy Forecast by Month'!$B$7:$B$23,0),MATCH(ForecastByChannel!$E86,'Buy Forecast by Month'!$B$7:$Z$7,0))),"",INDEX('Buy Forecast by Month'!$B$7:$Z$23,MATCH("TOTAL DTC STORES FW BUY",'Buy Forecast by Month'!$B$7:$B$23,0),MATCH(ForecastByChannel!$E86,'Buy Forecast by Month'!$B$7:$Z$7,0)))</f>
        <v>#N/A</v>
      </c>
      <c r="H86" s="39" t="e">
        <f>IF(ISBLANK(INDEX('TWE Forecast by Month'!$B$7:$AB$11,MATCH(ForecastByChannel!$F86,'TWE Forecast by Month'!$B$7:$B$11,0),MATCH(ForecastByChannel!$E86,'TWE Forecast by Month'!$B$7:$AB$7,0))),"",INDEX('TWE Forecast by Month'!$B$7:$AB$11,MATCH(ForecastByChannel!$F86,'TWE Forecast by Month'!$B$7:$B$11,0),MATCH(ForecastByChannel!$E86,'TWE Forecast by Month'!$B$7:$AB$7,0)))</f>
        <v>#N/A</v>
      </c>
      <c r="I86" s="19"/>
    </row>
    <row r="87" spans="1:9" s="11" customFormat="1">
      <c r="A87" s="13" t="str">
        <f>UsedForPicklists!$C$3</f>
        <v>RUS</v>
      </c>
      <c r="B87" s="13" t="str">
        <f>TEXT('File Input'!$C$11,"yyyymmdd")</f>
        <v>yyyymmdd</v>
      </c>
      <c r="C87" s="37" t="str">
        <f>IF(VALUE(LEFT($E87,4))&lt;YEAR('File Input'!$C$11),"Actual",IF(VALUE(LEFT($E87,4))&gt;YEAR('File Input'!$C$11),"Forecast",IF(VALUE(RIGHT($E87,2))&lt;MONTH('File Input'!$C$11),"Actual","Forecast")))</f>
        <v>Forecast</v>
      </c>
      <c r="D87" s="37" t="str">
        <f>'Buy Forecast by Month'!$B$6</f>
        <v>RU-Russia</v>
      </c>
      <c r="E87" s="13" t="str">
        <f>TEXT(202110,0)</f>
        <v>202110</v>
      </c>
      <c r="F87" s="13" t="s">
        <v>848</v>
      </c>
      <c r="G87" s="35" t="e">
        <f>IF(ISBLANK(INDEX('Buy Forecast by Month'!$B$7:$Z$23,MATCH("TOTAL DTC DIGITAL FW BUY",'Buy Forecast by Month'!$B$7:$B$23,0),MATCH(ForecastByChannel!$E87,'Buy Forecast by Month'!$B$7:$Z$7,0))),"",INDEX('Buy Forecast by Month'!$B$7:$Z$23,MATCH("TOTAL DTC DIGITAL FW BUY",'Buy Forecast by Month'!$B$7:$B$23,0),MATCH(ForecastByChannel!$E87,'Buy Forecast by Month'!$B$7:$Z$7,0)))</f>
        <v>#N/A</v>
      </c>
      <c r="H87" s="39" t="e">
        <f>IF(ISBLANK(INDEX('TWE Forecast by Month'!$B$7:$AB$11,MATCH(ForecastByChannel!$F87,'TWE Forecast by Month'!$B$7:$B$11,0),MATCH(ForecastByChannel!$E87,'TWE Forecast by Month'!$B$7:$AB$7,0))),"",INDEX('TWE Forecast by Month'!$B$7:$AB$11,MATCH(ForecastByChannel!$F87,'TWE Forecast by Month'!$B$7:$B$11,0),MATCH(ForecastByChannel!$E87,'TWE Forecast by Month'!$B$7:$AB$7,0)))</f>
        <v>#N/A</v>
      </c>
      <c r="I87" s="19"/>
    </row>
    <row r="88" spans="1:9" s="11" customFormat="1">
      <c r="A88" s="13" t="str">
        <f>UsedForPicklists!$C$3</f>
        <v>RUS</v>
      </c>
      <c r="B88" s="13" t="str">
        <f>TEXT('File Input'!$C$11,"yyyymmdd")</f>
        <v>yyyymmdd</v>
      </c>
      <c r="C88" s="37" t="str">
        <f>IF(VALUE(LEFT($E88,4))&lt;YEAR('File Input'!$C$11),"Actual",IF(VALUE(LEFT($E88,4))&gt;YEAR('File Input'!$C$11),"Forecast",IF(VALUE(RIGHT($E88,2))&lt;MONTH('File Input'!$C$11),"Actual","Forecast")))</f>
        <v>Forecast</v>
      </c>
      <c r="D88" s="37" t="str">
        <f>'Buy Forecast by Month'!$B$6</f>
        <v>RU-Russia</v>
      </c>
      <c r="E88" s="13" t="str">
        <f>TEXT(202110,0)</f>
        <v>202110</v>
      </c>
      <c r="F88" s="13" t="s">
        <v>849</v>
      </c>
      <c r="G88" s="35" t="e">
        <f>IF(ISBLANK(INDEX('Buy Forecast by Month'!$B$7:$Z$23,MATCH("TOTAL WHOLESALE STORES FW BUY",'Buy Forecast by Month'!$B$7:$B$23,0),MATCH(ForecastByChannel!$E88,'Buy Forecast by Month'!$B$7:$Z$7,0))),"",INDEX('Buy Forecast by Month'!$B$7:$Z$23,MATCH("TOTAL WHOLESALE STORES FW BUY",'Buy Forecast by Month'!$B$7:$B$23,0),MATCH(ForecastByChannel!$E88,'Buy Forecast by Month'!$B$7:$Z$7,0)))</f>
        <v>#N/A</v>
      </c>
      <c r="H88" s="39" t="e">
        <f>IF(ISBLANK(INDEX('TWE Forecast by Month'!$B$7:$AB$11,MATCH(ForecastByChannel!$F88,'TWE Forecast by Month'!$B$7:$B$11,0),MATCH(ForecastByChannel!$E88,'TWE Forecast by Month'!$B$7:$AB$7,0))),"",INDEX('TWE Forecast by Month'!$B$7:$AB$11,MATCH(ForecastByChannel!$F88,'TWE Forecast by Month'!$B$7:$B$11,0),MATCH(ForecastByChannel!$E88,'TWE Forecast by Month'!$B$7:$AB$7,0)))</f>
        <v>#N/A</v>
      </c>
      <c r="I88" s="19"/>
    </row>
    <row r="89" spans="1:9" s="11" customFormat="1">
      <c r="A89" s="13" t="str">
        <f>UsedForPicklists!$C$3</f>
        <v>RUS</v>
      </c>
      <c r="B89" s="13" t="str">
        <f>TEXT('File Input'!$C$11,"yyyymmdd")</f>
        <v>yyyymmdd</v>
      </c>
      <c r="C89" s="37" t="str">
        <f>IF(VALUE(LEFT($E89,4))&lt;YEAR('File Input'!$C$11),"Actual",IF(VALUE(LEFT($E89,4))&gt;YEAR('File Input'!$C$11),"Forecast",IF(VALUE(RIGHT($E89,2))&lt;MONTH('File Input'!$C$11),"Actual","Forecast")))</f>
        <v>Forecast</v>
      </c>
      <c r="D89" s="37" t="str">
        <f>'Buy Forecast by Month'!$B$6</f>
        <v>RU-Russia</v>
      </c>
      <c r="E89" s="13" t="str">
        <f>TEXT(202110,0)</f>
        <v>202110</v>
      </c>
      <c r="F89" s="13" t="s">
        <v>850</v>
      </c>
      <c r="G89" s="35" t="e">
        <f>IF(ISBLANK(INDEX('Buy Forecast by Month'!$B$7:$Z$23,MATCH("TOTAL WHOLESALE DIGITAL FW BUY",'Buy Forecast by Month'!$B$7:$B$23,0),MATCH(ForecastByChannel!$E89,'Buy Forecast by Month'!$B$7:$Z$7,0))),"",INDEX('Buy Forecast by Month'!$B$7:$Z$23,MATCH("TOTAL WHOLESALE DIGITAL FW BUY",'Buy Forecast by Month'!$B$7:$B$23,0),MATCH(ForecastByChannel!$E89,'Buy Forecast by Month'!$B$7:$Z$7,0)))</f>
        <v>#N/A</v>
      </c>
      <c r="H89" s="39" t="e">
        <f>IF(ISBLANK(INDEX('TWE Forecast by Month'!$B$7:$AB$11,MATCH(ForecastByChannel!$F89,'TWE Forecast by Month'!$B$7:$B$11,0),MATCH(ForecastByChannel!$E89,'TWE Forecast by Month'!$B$7:$AB$7,0))),"",INDEX('TWE Forecast by Month'!$B$7:$AB$11,MATCH(ForecastByChannel!$F89,'TWE Forecast by Month'!$B$7:$B$11,0),MATCH(ForecastByChannel!$E89,'TWE Forecast by Month'!$B$7:$AB$7,0)))</f>
        <v>#N/A</v>
      </c>
      <c r="I89" s="19"/>
    </row>
    <row r="90" spans="1:9" s="11" customFormat="1">
      <c r="A90" s="13" t="str">
        <f>UsedForPicklists!$C$3</f>
        <v>RUS</v>
      </c>
      <c r="B90" s="13" t="str">
        <f>TEXT('File Input'!$C$11,"yyyymmdd")</f>
        <v>yyyymmdd</v>
      </c>
      <c r="C90" s="37" t="str">
        <f>IF(VALUE(LEFT($E90,4))&lt;YEAR('File Input'!$C$11),"Actual",IF(VALUE(LEFT($E90,4))&gt;YEAR('File Input'!$C$11),"Forecast",IF(VALUE(RIGHT($E90,2))&lt;MONTH('File Input'!$C$11),"Actual","Forecast")))</f>
        <v>Forecast</v>
      </c>
      <c r="D90" s="37" t="str">
        <f>'Buy Forecast by Month'!$B$6</f>
        <v>RU-Russia</v>
      </c>
      <c r="E90" s="13" t="str">
        <f>TEXT(202111,0)</f>
        <v>202111</v>
      </c>
      <c r="F90" s="13" t="s">
        <v>847</v>
      </c>
      <c r="G90" s="35" t="e">
        <f>IF(ISBLANK(INDEX('Buy Forecast by Month'!$B$7:$Z$23,MATCH("TOTAL DTC STORES FW BUY",'Buy Forecast by Month'!$B$7:$B$23,0),MATCH(ForecastByChannel!$E90,'Buy Forecast by Month'!$B$7:$Z$7,0))),"",INDEX('Buy Forecast by Month'!$B$7:$Z$23,MATCH("TOTAL DTC STORES FW BUY",'Buy Forecast by Month'!$B$7:$B$23,0),MATCH(ForecastByChannel!$E90,'Buy Forecast by Month'!$B$7:$Z$7,0)))</f>
        <v>#N/A</v>
      </c>
      <c r="H90" s="39" t="e">
        <f>IF(ISBLANK(INDEX('TWE Forecast by Month'!$B$7:$AB$11,MATCH(ForecastByChannel!$F90,'TWE Forecast by Month'!$B$7:$B$11,0),MATCH(ForecastByChannel!$E90,'TWE Forecast by Month'!$B$7:$AB$7,0))),"",INDEX('TWE Forecast by Month'!$B$7:$AB$11,MATCH(ForecastByChannel!$F90,'TWE Forecast by Month'!$B$7:$B$11,0),MATCH(ForecastByChannel!$E90,'TWE Forecast by Month'!$B$7:$AB$7,0)))</f>
        <v>#N/A</v>
      </c>
      <c r="I90" s="19"/>
    </row>
    <row r="91" spans="1:9" s="11" customFormat="1">
      <c r="A91" s="13" t="str">
        <f>UsedForPicklists!$C$3</f>
        <v>RUS</v>
      </c>
      <c r="B91" s="13" t="str">
        <f>TEXT('File Input'!$C$11,"yyyymmdd")</f>
        <v>yyyymmdd</v>
      </c>
      <c r="C91" s="37" t="str">
        <f>IF(VALUE(LEFT($E91,4))&lt;YEAR('File Input'!$C$11),"Actual",IF(VALUE(LEFT($E91,4))&gt;YEAR('File Input'!$C$11),"Forecast",IF(VALUE(RIGHT($E91,2))&lt;MONTH('File Input'!$C$11),"Actual","Forecast")))</f>
        <v>Forecast</v>
      </c>
      <c r="D91" s="37" t="str">
        <f>'Buy Forecast by Month'!$B$6</f>
        <v>RU-Russia</v>
      </c>
      <c r="E91" s="13" t="str">
        <f>TEXT(202111,0)</f>
        <v>202111</v>
      </c>
      <c r="F91" s="13" t="s">
        <v>848</v>
      </c>
      <c r="G91" s="35" t="e">
        <f>IF(ISBLANK(INDEX('Buy Forecast by Month'!$B$7:$Z$23,MATCH("TOTAL DTC DIGITAL FW BUY",'Buy Forecast by Month'!$B$7:$B$23,0),MATCH(ForecastByChannel!$E91,'Buy Forecast by Month'!$B$7:$Z$7,0))),"",INDEX('Buy Forecast by Month'!$B$7:$Z$23,MATCH("TOTAL DTC DIGITAL FW BUY",'Buy Forecast by Month'!$B$7:$B$23,0),MATCH(ForecastByChannel!$E91,'Buy Forecast by Month'!$B$7:$Z$7,0)))</f>
        <v>#N/A</v>
      </c>
      <c r="H91" s="39" t="e">
        <f>IF(ISBLANK(INDEX('TWE Forecast by Month'!$B$7:$AB$11,MATCH(ForecastByChannel!$F91,'TWE Forecast by Month'!$B$7:$B$11,0),MATCH(ForecastByChannel!$E91,'TWE Forecast by Month'!$B$7:$AB$7,0))),"",INDEX('TWE Forecast by Month'!$B$7:$AB$11,MATCH(ForecastByChannel!$F91,'TWE Forecast by Month'!$B$7:$B$11,0),MATCH(ForecastByChannel!$E91,'TWE Forecast by Month'!$B$7:$AB$7,0)))</f>
        <v>#N/A</v>
      </c>
      <c r="I91" s="19"/>
    </row>
    <row r="92" spans="1:9" s="11" customFormat="1">
      <c r="A92" s="13" t="str">
        <f>UsedForPicklists!$C$3</f>
        <v>RUS</v>
      </c>
      <c r="B92" s="13" t="str">
        <f>TEXT('File Input'!$C$11,"yyyymmdd")</f>
        <v>yyyymmdd</v>
      </c>
      <c r="C92" s="37" t="str">
        <f>IF(VALUE(LEFT($E92,4))&lt;YEAR('File Input'!$C$11),"Actual",IF(VALUE(LEFT($E92,4))&gt;YEAR('File Input'!$C$11),"Forecast",IF(VALUE(RIGHT($E92,2))&lt;MONTH('File Input'!$C$11),"Actual","Forecast")))</f>
        <v>Forecast</v>
      </c>
      <c r="D92" s="37" t="str">
        <f>'Buy Forecast by Month'!$B$6</f>
        <v>RU-Russia</v>
      </c>
      <c r="E92" s="13" t="str">
        <f>TEXT(202111,0)</f>
        <v>202111</v>
      </c>
      <c r="F92" s="13" t="s">
        <v>849</v>
      </c>
      <c r="G92" s="35" t="e">
        <f>IF(ISBLANK(INDEX('Buy Forecast by Month'!$B$7:$Z$23,MATCH("TOTAL WHOLESALE STORES FW BUY",'Buy Forecast by Month'!$B$7:$B$23,0),MATCH(ForecastByChannel!$E92,'Buy Forecast by Month'!$B$7:$Z$7,0))),"",INDEX('Buy Forecast by Month'!$B$7:$Z$23,MATCH("TOTAL WHOLESALE STORES FW BUY",'Buy Forecast by Month'!$B$7:$B$23,0),MATCH(ForecastByChannel!$E92,'Buy Forecast by Month'!$B$7:$Z$7,0)))</f>
        <v>#N/A</v>
      </c>
      <c r="H92" s="39" t="e">
        <f>IF(ISBLANK(INDEX('TWE Forecast by Month'!$B$7:$AB$11,MATCH(ForecastByChannel!$F92,'TWE Forecast by Month'!$B$7:$B$11,0),MATCH(ForecastByChannel!$E92,'TWE Forecast by Month'!$B$7:$AB$7,0))),"",INDEX('TWE Forecast by Month'!$B$7:$AB$11,MATCH(ForecastByChannel!$F92,'TWE Forecast by Month'!$B$7:$B$11,0),MATCH(ForecastByChannel!$E92,'TWE Forecast by Month'!$B$7:$AB$7,0)))</f>
        <v>#N/A</v>
      </c>
      <c r="I92" s="19"/>
    </row>
    <row r="93" spans="1:9" s="11" customFormat="1">
      <c r="A93" s="13" t="str">
        <f>UsedForPicklists!$C$3</f>
        <v>RUS</v>
      </c>
      <c r="B93" s="13" t="str">
        <f>TEXT('File Input'!$C$11,"yyyymmdd")</f>
        <v>yyyymmdd</v>
      </c>
      <c r="C93" s="37" t="str">
        <f>IF(VALUE(LEFT($E93,4))&lt;YEAR('File Input'!$C$11),"Actual",IF(VALUE(LEFT($E93,4))&gt;YEAR('File Input'!$C$11),"Forecast",IF(VALUE(RIGHT($E93,2))&lt;MONTH('File Input'!$C$11),"Actual","Forecast")))</f>
        <v>Forecast</v>
      </c>
      <c r="D93" s="37" t="str">
        <f>'Buy Forecast by Month'!$B$6</f>
        <v>RU-Russia</v>
      </c>
      <c r="E93" s="13" t="str">
        <f>TEXT(202111,0)</f>
        <v>202111</v>
      </c>
      <c r="F93" s="13" t="s">
        <v>850</v>
      </c>
      <c r="G93" s="35" t="e">
        <f>IF(ISBLANK(INDEX('Buy Forecast by Month'!$B$7:$Z$23,MATCH("TOTAL WHOLESALE DIGITAL FW BUY",'Buy Forecast by Month'!$B$7:$B$23,0),MATCH(ForecastByChannel!$E93,'Buy Forecast by Month'!$B$7:$Z$7,0))),"",INDEX('Buy Forecast by Month'!$B$7:$Z$23,MATCH("TOTAL WHOLESALE DIGITAL FW BUY",'Buy Forecast by Month'!$B$7:$B$23,0),MATCH(ForecastByChannel!$E93,'Buy Forecast by Month'!$B$7:$Z$7,0)))</f>
        <v>#N/A</v>
      </c>
      <c r="H93" s="39" t="e">
        <f>IF(ISBLANK(INDEX('TWE Forecast by Month'!$B$7:$AB$11,MATCH(ForecastByChannel!$F93,'TWE Forecast by Month'!$B$7:$B$11,0),MATCH(ForecastByChannel!$E93,'TWE Forecast by Month'!$B$7:$AB$7,0))),"",INDEX('TWE Forecast by Month'!$B$7:$AB$11,MATCH(ForecastByChannel!$F93,'TWE Forecast by Month'!$B$7:$B$11,0),MATCH(ForecastByChannel!$E93,'TWE Forecast by Month'!$B$7:$AB$7,0)))</f>
        <v>#N/A</v>
      </c>
      <c r="I93" s="19"/>
    </row>
    <row r="94" spans="1:9" s="11" customFormat="1">
      <c r="A94" s="13" t="str">
        <f>UsedForPicklists!$C$3</f>
        <v>RUS</v>
      </c>
      <c r="B94" s="13" t="str">
        <f>TEXT('File Input'!$C$11,"yyyymmdd")</f>
        <v>yyyymmdd</v>
      </c>
      <c r="C94" s="37" t="str">
        <f>IF(VALUE(LEFT($E94,4))&lt;YEAR('File Input'!$C$11),"Actual",IF(VALUE(LEFT($E94,4))&gt;YEAR('File Input'!$C$11),"Forecast",IF(VALUE(RIGHT($E94,2))&lt;MONTH('File Input'!$C$11),"Actual","Forecast")))</f>
        <v>Forecast</v>
      </c>
      <c r="D94" s="37" t="str">
        <f>'Buy Forecast by Month'!$B$6</f>
        <v>RU-Russia</v>
      </c>
      <c r="E94" s="13" t="str">
        <f>TEXT(202112,0)</f>
        <v>202112</v>
      </c>
      <c r="F94" s="13" t="s">
        <v>847</v>
      </c>
      <c r="G94" s="35" t="e">
        <f>IF(ISBLANK(INDEX('Buy Forecast by Month'!$B$7:$Z$23,MATCH("TOTAL DTC STORES FW BUY",'Buy Forecast by Month'!$B$7:$B$23,0),MATCH(ForecastByChannel!$E94,'Buy Forecast by Month'!$B$7:$Z$7,0))),"",INDEX('Buy Forecast by Month'!$B$7:$Z$23,MATCH("TOTAL DTC STORES FW BUY",'Buy Forecast by Month'!$B$7:$B$23,0),MATCH(ForecastByChannel!$E94,'Buy Forecast by Month'!$B$7:$Z$7,0)))</f>
        <v>#N/A</v>
      </c>
      <c r="H94" s="39" t="e">
        <f>IF(ISBLANK(INDEX('TWE Forecast by Month'!$B$7:$AB$11,MATCH(ForecastByChannel!$F94,'TWE Forecast by Month'!$B$7:$B$11,0),MATCH(ForecastByChannel!$E94,'TWE Forecast by Month'!$B$7:$AB$7,0))),"",INDEX('TWE Forecast by Month'!$B$7:$AB$11,MATCH(ForecastByChannel!$F94,'TWE Forecast by Month'!$B$7:$B$11,0),MATCH(ForecastByChannel!$E94,'TWE Forecast by Month'!$B$7:$AB$7,0)))</f>
        <v>#N/A</v>
      </c>
      <c r="I94" s="19"/>
    </row>
    <row r="95" spans="1:9" s="11" customFormat="1">
      <c r="A95" s="13" t="str">
        <f>UsedForPicklists!$C$3</f>
        <v>RUS</v>
      </c>
      <c r="B95" s="13" t="str">
        <f>TEXT('File Input'!$C$11,"yyyymmdd")</f>
        <v>yyyymmdd</v>
      </c>
      <c r="C95" s="37" t="str">
        <f>IF(VALUE(LEFT($E95,4))&lt;YEAR('File Input'!$C$11),"Actual",IF(VALUE(LEFT($E95,4))&gt;YEAR('File Input'!$C$11),"Forecast",IF(VALUE(RIGHT($E95,2))&lt;MONTH('File Input'!$C$11),"Actual","Forecast")))</f>
        <v>Forecast</v>
      </c>
      <c r="D95" s="37" t="str">
        <f>'Buy Forecast by Month'!$B$6</f>
        <v>RU-Russia</v>
      </c>
      <c r="E95" s="13" t="str">
        <f>TEXT(202112,0)</f>
        <v>202112</v>
      </c>
      <c r="F95" s="13" t="s">
        <v>848</v>
      </c>
      <c r="G95" s="35" t="e">
        <f>IF(ISBLANK(INDEX('Buy Forecast by Month'!$B$7:$Z$23,MATCH("TOTAL DTC DIGITAL FW BUY",'Buy Forecast by Month'!$B$7:$B$23,0),MATCH(ForecastByChannel!$E95,'Buy Forecast by Month'!$B$7:$Z$7,0))),"",INDEX('Buy Forecast by Month'!$B$7:$Z$23,MATCH("TOTAL DTC DIGITAL FW BUY",'Buy Forecast by Month'!$B$7:$B$23,0),MATCH(ForecastByChannel!$E95,'Buy Forecast by Month'!$B$7:$Z$7,0)))</f>
        <v>#N/A</v>
      </c>
      <c r="H95" s="39" t="e">
        <f>IF(ISBLANK(INDEX('TWE Forecast by Month'!$B$7:$AB$11,MATCH(ForecastByChannel!$F95,'TWE Forecast by Month'!$B$7:$B$11,0),MATCH(ForecastByChannel!$E95,'TWE Forecast by Month'!$B$7:$AB$7,0))),"",INDEX('TWE Forecast by Month'!$B$7:$AB$11,MATCH(ForecastByChannel!$F95,'TWE Forecast by Month'!$B$7:$B$11,0),MATCH(ForecastByChannel!$E95,'TWE Forecast by Month'!$B$7:$AB$7,0)))</f>
        <v>#N/A</v>
      </c>
      <c r="I95" s="19"/>
    </row>
    <row r="96" spans="1:9" s="11" customFormat="1">
      <c r="A96" s="13" t="str">
        <f>UsedForPicklists!$C$3</f>
        <v>RUS</v>
      </c>
      <c r="B96" s="13" t="str">
        <f>TEXT('File Input'!$C$11,"yyyymmdd")</f>
        <v>yyyymmdd</v>
      </c>
      <c r="C96" s="37" t="str">
        <f>IF(VALUE(LEFT($E96,4))&lt;YEAR('File Input'!$C$11),"Actual",IF(VALUE(LEFT($E96,4))&gt;YEAR('File Input'!$C$11),"Forecast",IF(VALUE(RIGHT($E96,2))&lt;MONTH('File Input'!$C$11),"Actual","Forecast")))</f>
        <v>Forecast</v>
      </c>
      <c r="D96" s="37" t="str">
        <f>'Buy Forecast by Month'!$B$6</f>
        <v>RU-Russia</v>
      </c>
      <c r="E96" s="13" t="str">
        <f>TEXT(202112,0)</f>
        <v>202112</v>
      </c>
      <c r="F96" s="13" t="s">
        <v>849</v>
      </c>
      <c r="G96" s="35" t="e">
        <f>IF(ISBLANK(INDEX('Buy Forecast by Month'!$B$7:$Z$23,MATCH("TOTAL WHOLESALE STORES FW BUY",'Buy Forecast by Month'!$B$7:$B$23,0),MATCH(ForecastByChannel!$E96,'Buy Forecast by Month'!$B$7:$Z$7,0))),"",INDEX('Buy Forecast by Month'!$B$7:$Z$23,MATCH("TOTAL WHOLESALE STORES FW BUY",'Buy Forecast by Month'!$B$7:$B$23,0),MATCH(ForecastByChannel!$E96,'Buy Forecast by Month'!$B$7:$Z$7,0)))</f>
        <v>#N/A</v>
      </c>
      <c r="H96" s="39" t="e">
        <f>IF(ISBLANK(INDEX('TWE Forecast by Month'!$B$7:$AB$11,MATCH(ForecastByChannel!$F96,'TWE Forecast by Month'!$B$7:$B$11,0),MATCH(ForecastByChannel!$E96,'TWE Forecast by Month'!$B$7:$AB$7,0))),"",INDEX('TWE Forecast by Month'!$B$7:$AB$11,MATCH(ForecastByChannel!$F96,'TWE Forecast by Month'!$B$7:$B$11,0),MATCH(ForecastByChannel!$E96,'TWE Forecast by Month'!$B$7:$AB$7,0)))</f>
        <v>#N/A</v>
      </c>
      <c r="I96" s="19"/>
    </row>
    <row r="97" spans="1:9" s="11" customFormat="1">
      <c r="A97" s="13" t="str">
        <f>UsedForPicklists!$C$3</f>
        <v>RUS</v>
      </c>
      <c r="B97" s="13" t="str">
        <f>TEXT('File Input'!$C$11,"yyyymmdd")</f>
        <v>yyyymmdd</v>
      </c>
      <c r="C97" s="37" t="str">
        <f>IF(VALUE(LEFT($E97,4))&lt;YEAR('File Input'!$C$11),"Actual",IF(VALUE(LEFT($E97,4))&gt;YEAR('File Input'!$C$11),"Forecast",IF(VALUE(RIGHT($E97,2))&lt;MONTH('File Input'!$C$11),"Actual","Forecast")))</f>
        <v>Forecast</v>
      </c>
      <c r="D97" s="37" t="str">
        <f>'Buy Forecast by Month'!$B$6</f>
        <v>RU-Russia</v>
      </c>
      <c r="E97" s="13" t="str">
        <f>TEXT(202112,0)</f>
        <v>202112</v>
      </c>
      <c r="F97" s="13" t="s">
        <v>850</v>
      </c>
      <c r="G97" s="35" t="e">
        <f>IF(ISBLANK(INDEX('Buy Forecast by Month'!$B$7:$Z$23,MATCH("TOTAL WHOLESALE DIGITAL FW BUY",'Buy Forecast by Month'!$B$7:$B$23,0),MATCH(ForecastByChannel!$E97,'Buy Forecast by Month'!$B$7:$Z$7,0))),"",INDEX('Buy Forecast by Month'!$B$7:$Z$23,MATCH("TOTAL WHOLESALE DIGITAL FW BUY",'Buy Forecast by Month'!$B$7:$B$23,0),MATCH(ForecastByChannel!$E97,'Buy Forecast by Month'!$B$7:$Z$7,0)))</f>
        <v>#N/A</v>
      </c>
      <c r="H97" s="39" t="e">
        <f>IF(ISBLANK(INDEX('TWE Forecast by Month'!$B$7:$AB$11,MATCH(ForecastByChannel!$F97,'TWE Forecast by Month'!$B$7:$B$11,0),MATCH(ForecastByChannel!$E97,'TWE Forecast by Month'!$B$7:$AB$7,0))),"",INDEX('TWE Forecast by Month'!$B$7:$AB$11,MATCH(ForecastByChannel!$F97,'TWE Forecast by Month'!$B$7:$B$11,0),MATCH(ForecastByChannel!$E97,'TWE Forecast by Month'!$B$7:$AB$7,0)))</f>
        <v>#N/A</v>
      </c>
      <c r="I97" s="19"/>
    </row>
    <row r="98" spans="1:9" s="11" customFormat="1">
      <c r="A98" s="13" t="str">
        <f>UsedForPicklists!$C$3</f>
        <v>RUS</v>
      </c>
      <c r="B98" s="13" t="str">
        <f>TEXT('File Input'!$C$11,"yyyymmdd")</f>
        <v>yyyymmdd</v>
      </c>
      <c r="C98" s="37" t="str">
        <f>IF(VALUE(LEFT($E98,4))&lt;YEAR('File Input'!$C$11),"Actual",IF(VALUE(LEFT($E98,4))&gt;YEAR('File Input'!$C$11),"Forecast",IF(VALUE(RIGHT($E98,2))&lt;MONTH('File Input'!$C$11),"Actual","Forecast")))</f>
        <v>Forecast</v>
      </c>
      <c r="D98" s="37" t="str">
        <f>'Buy Forecast by Month'!$B$6</f>
        <v>RU-Russia</v>
      </c>
      <c r="E98" s="13" t="str">
        <f>TEXT(202201,0)</f>
        <v>202201</v>
      </c>
      <c r="F98" s="13" t="s">
        <v>847</v>
      </c>
      <c r="G98" s="35" t="e">
        <f>IF(ISBLANK(INDEX('Buy Forecast by Month'!$B$7:$Z$23,MATCH("TOTAL DTC STORES FW BUY",'Buy Forecast by Month'!$B$7:$B$23,0),MATCH(ForecastByChannel!$E98,'Buy Forecast by Month'!$B$7:$Z$7,0))),"",INDEX('Buy Forecast by Month'!$B$7:$Z$23,MATCH("TOTAL DTC STORES FW BUY",'Buy Forecast by Month'!$B$7:$B$23,0),MATCH(ForecastByChannel!$E98,'Buy Forecast by Month'!$B$7:$Z$7,0)))</f>
        <v>#N/A</v>
      </c>
      <c r="H98" s="39" t="e">
        <f>IF(ISBLANK(INDEX('TWE Forecast by Month'!$B$7:$AB$11,MATCH(ForecastByChannel!$F98,'TWE Forecast by Month'!$B$7:$B$11,0),MATCH(ForecastByChannel!$E98,'TWE Forecast by Month'!$B$7:$AB$7,0))),"",INDEX('TWE Forecast by Month'!$B$7:$AB$11,MATCH(ForecastByChannel!$F98,'TWE Forecast by Month'!$B$7:$B$11,0),MATCH(ForecastByChannel!$E98,'TWE Forecast by Month'!$B$7:$AB$7,0)))</f>
        <v>#N/A</v>
      </c>
      <c r="I98" s="19"/>
    </row>
    <row r="99" spans="1:9" s="11" customFormat="1">
      <c r="A99" s="13" t="str">
        <f>UsedForPicklists!$C$3</f>
        <v>RUS</v>
      </c>
      <c r="B99" s="13" t="str">
        <f>TEXT('File Input'!$C$11,"yyyymmdd")</f>
        <v>yyyymmdd</v>
      </c>
      <c r="C99" s="37" t="str">
        <f>IF(VALUE(LEFT($E99,4))&lt;YEAR('File Input'!$C$11),"Actual",IF(VALUE(LEFT($E99,4))&gt;YEAR('File Input'!$C$11),"Forecast",IF(VALUE(RIGHT($E99,2))&lt;MONTH('File Input'!$C$11),"Actual","Forecast")))</f>
        <v>Forecast</v>
      </c>
      <c r="D99" s="37" t="str">
        <f>'Buy Forecast by Month'!$B$6</f>
        <v>RU-Russia</v>
      </c>
      <c r="E99" s="13" t="str">
        <f>TEXT(202201,0)</f>
        <v>202201</v>
      </c>
      <c r="F99" s="13" t="s">
        <v>848</v>
      </c>
      <c r="G99" s="35" t="e">
        <f>IF(ISBLANK(INDEX('Buy Forecast by Month'!$B$7:$Z$23,MATCH("TOTAL DTC DIGITAL FW BUY",'Buy Forecast by Month'!$B$7:$B$23,0),MATCH(ForecastByChannel!$E99,'Buy Forecast by Month'!$B$7:$Z$7,0))),"",INDEX('Buy Forecast by Month'!$B$7:$Z$23,MATCH("TOTAL DTC DIGITAL FW BUY",'Buy Forecast by Month'!$B$7:$B$23,0),MATCH(ForecastByChannel!$E99,'Buy Forecast by Month'!$B$7:$Z$7,0)))</f>
        <v>#N/A</v>
      </c>
      <c r="H99" s="39" t="e">
        <f>IF(ISBLANK(INDEX('TWE Forecast by Month'!$B$7:$AB$11,MATCH(ForecastByChannel!$F99,'TWE Forecast by Month'!$B$7:$B$11,0),MATCH(ForecastByChannel!$E99,'TWE Forecast by Month'!$B$7:$AB$7,0))),"",INDEX('TWE Forecast by Month'!$B$7:$AB$11,MATCH(ForecastByChannel!$F99,'TWE Forecast by Month'!$B$7:$B$11,0),MATCH(ForecastByChannel!$E99,'TWE Forecast by Month'!$B$7:$AB$7,0)))</f>
        <v>#N/A</v>
      </c>
      <c r="I99" s="19"/>
    </row>
    <row r="100" spans="1:9" s="11" customFormat="1">
      <c r="A100" s="13" t="str">
        <f>UsedForPicklists!$C$3</f>
        <v>RUS</v>
      </c>
      <c r="B100" s="13" t="str">
        <f>TEXT('File Input'!$C$11,"yyyymmdd")</f>
        <v>yyyymmdd</v>
      </c>
      <c r="C100" s="37" t="str">
        <f>IF(VALUE(LEFT($E100,4))&lt;YEAR('File Input'!$C$11),"Actual",IF(VALUE(LEFT($E100,4))&gt;YEAR('File Input'!$C$11),"Forecast",IF(VALUE(RIGHT($E100,2))&lt;MONTH('File Input'!$C$11),"Actual","Forecast")))</f>
        <v>Forecast</v>
      </c>
      <c r="D100" s="37" t="str">
        <f>'Buy Forecast by Month'!$B$6</f>
        <v>RU-Russia</v>
      </c>
      <c r="E100" s="13" t="str">
        <f>TEXT(202201,0)</f>
        <v>202201</v>
      </c>
      <c r="F100" s="13" t="s">
        <v>849</v>
      </c>
      <c r="G100" s="35" t="e">
        <f>IF(ISBLANK(INDEX('Buy Forecast by Month'!$B$7:$Z$23,MATCH("TOTAL WHOLESALE STORES FW BUY",'Buy Forecast by Month'!$B$7:$B$23,0),MATCH(ForecastByChannel!$E100,'Buy Forecast by Month'!$B$7:$Z$7,0))),"",INDEX('Buy Forecast by Month'!$B$7:$Z$23,MATCH("TOTAL WHOLESALE STORES FW BUY",'Buy Forecast by Month'!$B$7:$B$23,0),MATCH(ForecastByChannel!$E100,'Buy Forecast by Month'!$B$7:$Z$7,0)))</f>
        <v>#N/A</v>
      </c>
      <c r="H100" s="39" t="e">
        <f>IF(ISBLANK(INDEX('TWE Forecast by Month'!$B$7:$AB$11,MATCH(ForecastByChannel!$F100,'TWE Forecast by Month'!$B$7:$B$11,0),MATCH(ForecastByChannel!$E100,'TWE Forecast by Month'!$B$7:$AB$7,0))),"",INDEX('TWE Forecast by Month'!$B$7:$AB$11,MATCH(ForecastByChannel!$F100,'TWE Forecast by Month'!$B$7:$B$11,0),MATCH(ForecastByChannel!$E100,'TWE Forecast by Month'!$B$7:$AB$7,0)))</f>
        <v>#N/A</v>
      </c>
      <c r="I100" s="19"/>
    </row>
    <row r="101" spans="1:9" s="11" customFormat="1">
      <c r="A101" s="13" t="str">
        <f>UsedForPicklists!$C$3</f>
        <v>RUS</v>
      </c>
      <c r="B101" s="13" t="str">
        <f>TEXT('File Input'!$C$11,"yyyymmdd")</f>
        <v>yyyymmdd</v>
      </c>
      <c r="C101" s="37" t="str">
        <f>IF(VALUE(LEFT($E101,4))&lt;YEAR('File Input'!$C$11),"Actual",IF(VALUE(LEFT($E101,4))&gt;YEAR('File Input'!$C$11),"Forecast",IF(VALUE(RIGHT($E101,2))&lt;MONTH('File Input'!$C$11),"Actual","Forecast")))</f>
        <v>Forecast</v>
      </c>
      <c r="D101" s="37" t="str">
        <f>'Buy Forecast by Month'!$B$6</f>
        <v>RU-Russia</v>
      </c>
      <c r="E101" s="13" t="str">
        <f>TEXT(202201,0)</f>
        <v>202201</v>
      </c>
      <c r="F101" s="13" t="s">
        <v>850</v>
      </c>
      <c r="G101" s="35" t="e">
        <f>IF(ISBLANK(INDEX('Buy Forecast by Month'!$B$7:$Z$23,MATCH("TOTAL WHOLESALE DIGITAL FW BUY",'Buy Forecast by Month'!$B$7:$B$23,0),MATCH(ForecastByChannel!$E101,'Buy Forecast by Month'!$B$7:$Z$7,0))),"",INDEX('Buy Forecast by Month'!$B$7:$Z$23,MATCH("TOTAL WHOLESALE DIGITAL FW BUY",'Buy Forecast by Month'!$B$7:$B$23,0),MATCH(ForecastByChannel!$E101,'Buy Forecast by Month'!$B$7:$Z$7,0)))</f>
        <v>#N/A</v>
      </c>
      <c r="H101" s="39" t="e">
        <f>IF(ISBLANK(INDEX('TWE Forecast by Month'!$B$7:$AB$11,MATCH(ForecastByChannel!$F101,'TWE Forecast by Month'!$B$7:$B$11,0),MATCH(ForecastByChannel!$E101,'TWE Forecast by Month'!$B$7:$AB$7,0))),"",INDEX('TWE Forecast by Month'!$B$7:$AB$11,MATCH(ForecastByChannel!$F101,'TWE Forecast by Month'!$B$7:$B$11,0),MATCH(ForecastByChannel!$E101,'TWE Forecast by Month'!$B$7:$AB$7,0)))</f>
        <v>#N/A</v>
      </c>
      <c r="I101" s="19"/>
    </row>
    <row r="102" spans="1:9" s="11" customFormat="1">
      <c r="A102" s="13" t="str">
        <f>UsedForPicklists!$C$3</f>
        <v>RUS</v>
      </c>
      <c r="B102" s="13" t="str">
        <f>TEXT('File Input'!$C$11,"yyyymmdd")</f>
        <v>yyyymmdd</v>
      </c>
      <c r="C102" s="37" t="str">
        <f>IF(VALUE(LEFT($E102,4))&lt;YEAR('File Input'!$C$11),"Actual",IF(VALUE(LEFT($E102,4))&gt;YEAR('File Input'!$C$11),"Forecast",IF(VALUE(RIGHT($E102,2))&lt;MONTH('File Input'!$C$11),"Actual","Forecast")))</f>
        <v>Forecast</v>
      </c>
      <c r="D102" s="37" t="str">
        <f>'Buy Forecast by Month'!$B$6</f>
        <v>RU-Russia</v>
      </c>
      <c r="E102" s="13" t="str">
        <f>TEXT(202202,0)</f>
        <v>202202</v>
      </c>
      <c r="F102" s="13" t="s">
        <v>847</v>
      </c>
      <c r="G102" s="35" t="e">
        <f>IF(ISBLANK(INDEX('Buy Forecast by Month'!$B$7:$Z$23,MATCH("TOTAL DTC STORES FW BUY",'Buy Forecast by Month'!$B$7:$B$23,0),MATCH(ForecastByChannel!$E102,'Buy Forecast by Month'!$B$7:$Z$7,0))),"",INDEX('Buy Forecast by Month'!$B$7:$Z$23,MATCH("TOTAL DTC STORES FW BUY",'Buy Forecast by Month'!$B$7:$B$23,0),MATCH(ForecastByChannel!$E102,'Buy Forecast by Month'!$B$7:$Z$7,0)))</f>
        <v>#N/A</v>
      </c>
      <c r="H102" s="39" t="e">
        <f>IF(ISBLANK(INDEX('TWE Forecast by Month'!$B$7:$AB$11,MATCH(ForecastByChannel!$F102,'TWE Forecast by Month'!$B$7:$B$11,0),MATCH(ForecastByChannel!$E102,'TWE Forecast by Month'!$B$7:$AB$7,0))),"",INDEX('TWE Forecast by Month'!$B$7:$AB$11,MATCH(ForecastByChannel!$F102,'TWE Forecast by Month'!$B$7:$B$11,0),MATCH(ForecastByChannel!$E102,'TWE Forecast by Month'!$B$7:$AB$7,0)))</f>
        <v>#N/A</v>
      </c>
      <c r="I102" s="19"/>
    </row>
    <row r="103" spans="1:9" s="11" customFormat="1">
      <c r="A103" s="13" t="str">
        <f>UsedForPicklists!$C$3</f>
        <v>RUS</v>
      </c>
      <c r="B103" s="13" t="str">
        <f>TEXT('File Input'!$C$11,"yyyymmdd")</f>
        <v>yyyymmdd</v>
      </c>
      <c r="C103" s="37" t="str">
        <f>IF(VALUE(LEFT($E103,4))&lt;YEAR('File Input'!$C$11),"Actual",IF(VALUE(LEFT($E103,4))&gt;YEAR('File Input'!$C$11),"Forecast",IF(VALUE(RIGHT($E103,2))&lt;MONTH('File Input'!$C$11),"Actual","Forecast")))</f>
        <v>Forecast</v>
      </c>
      <c r="D103" s="37" t="str">
        <f>'Buy Forecast by Month'!$B$6</f>
        <v>RU-Russia</v>
      </c>
      <c r="E103" s="13" t="str">
        <f>TEXT(202202,0)</f>
        <v>202202</v>
      </c>
      <c r="F103" s="13" t="s">
        <v>848</v>
      </c>
      <c r="G103" s="35" t="e">
        <f>IF(ISBLANK(INDEX('Buy Forecast by Month'!$B$7:$Z$23,MATCH("TOTAL DTC DIGITAL FW BUY",'Buy Forecast by Month'!$B$7:$B$23,0),MATCH(ForecastByChannel!$E103,'Buy Forecast by Month'!$B$7:$Z$7,0))),"",INDEX('Buy Forecast by Month'!$B$7:$Z$23,MATCH("TOTAL DTC DIGITAL FW BUY",'Buy Forecast by Month'!$B$7:$B$23,0),MATCH(ForecastByChannel!$E103,'Buy Forecast by Month'!$B$7:$Z$7,0)))</f>
        <v>#N/A</v>
      </c>
      <c r="H103" s="39" t="e">
        <f>IF(ISBLANK(INDEX('TWE Forecast by Month'!$B$7:$AB$11,MATCH(ForecastByChannel!$F103,'TWE Forecast by Month'!$B$7:$B$11,0),MATCH(ForecastByChannel!$E103,'TWE Forecast by Month'!$B$7:$AB$7,0))),"",INDEX('TWE Forecast by Month'!$B$7:$AB$11,MATCH(ForecastByChannel!$F103,'TWE Forecast by Month'!$B$7:$B$11,0),MATCH(ForecastByChannel!$E103,'TWE Forecast by Month'!$B$7:$AB$7,0)))</f>
        <v>#N/A</v>
      </c>
      <c r="I103" s="19"/>
    </row>
    <row r="104" spans="1:9" s="11" customFormat="1">
      <c r="A104" s="13" t="str">
        <f>UsedForPicklists!$C$3</f>
        <v>RUS</v>
      </c>
      <c r="B104" s="13" t="str">
        <f>TEXT('File Input'!$C$11,"yyyymmdd")</f>
        <v>yyyymmdd</v>
      </c>
      <c r="C104" s="37" t="str">
        <f>IF(VALUE(LEFT($E104,4))&lt;YEAR('File Input'!$C$11),"Actual",IF(VALUE(LEFT($E104,4))&gt;YEAR('File Input'!$C$11),"Forecast",IF(VALUE(RIGHT($E104,2))&lt;MONTH('File Input'!$C$11),"Actual","Forecast")))</f>
        <v>Forecast</v>
      </c>
      <c r="D104" s="37" t="str">
        <f>'Buy Forecast by Month'!$B$6</f>
        <v>RU-Russia</v>
      </c>
      <c r="E104" s="13" t="str">
        <f>TEXT(202202,0)</f>
        <v>202202</v>
      </c>
      <c r="F104" s="13" t="s">
        <v>849</v>
      </c>
      <c r="G104" s="35" t="e">
        <f>IF(ISBLANK(INDEX('Buy Forecast by Month'!$B$7:$Z$23,MATCH("TOTAL WHOLESALE STORES FW BUY",'Buy Forecast by Month'!$B$7:$B$23,0),MATCH(ForecastByChannel!$E104,'Buy Forecast by Month'!$B$7:$Z$7,0))),"",INDEX('Buy Forecast by Month'!$B$7:$Z$23,MATCH("TOTAL WHOLESALE STORES FW BUY",'Buy Forecast by Month'!$B$7:$B$23,0),MATCH(ForecastByChannel!$E104,'Buy Forecast by Month'!$B$7:$Z$7,0)))</f>
        <v>#N/A</v>
      </c>
      <c r="H104" s="39" t="e">
        <f>IF(ISBLANK(INDEX('TWE Forecast by Month'!$B$7:$AB$11,MATCH(ForecastByChannel!$F104,'TWE Forecast by Month'!$B$7:$B$11,0),MATCH(ForecastByChannel!$E104,'TWE Forecast by Month'!$B$7:$AB$7,0))),"",INDEX('TWE Forecast by Month'!$B$7:$AB$11,MATCH(ForecastByChannel!$F104,'TWE Forecast by Month'!$B$7:$B$11,0),MATCH(ForecastByChannel!$E104,'TWE Forecast by Month'!$B$7:$AB$7,0)))</f>
        <v>#N/A</v>
      </c>
      <c r="I104" s="19"/>
    </row>
    <row r="105" spans="1:9" s="11" customFormat="1">
      <c r="A105" s="13" t="str">
        <f>UsedForPicklists!$C$3</f>
        <v>RUS</v>
      </c>
      <c r="B105" s="13" t="str">
        <f>TEXT('File Input'!$C$11,"yyyymmdd")</f>
        <v>yyyymmdd</v>
      </c>
      <c r="C105" s="37" t="str">
        <f>IF(VALUE(LEFT($E105,4))&lt;YEAR('File Input'!$C$11),"Actual",IF(VALUE(LEFT($E105,4))&gt;YEAR('File Input'!$C$11),"Forecast",IF(VALUE(RIGHT($E105,2))&lt;MONTH('File Input'!$C$11),"Actual","Forecast")))</f>
        <v>Forecast</v>
      </c>
      <c r="D105" s="37" t="str">
        <f>'Buy Forecast by Month'!$B$6</f>
        <v>RU-Russia</v>
      </c>
      <c r="E105" s="13" t="str">
        <f>TEXT(202202,0)</f>
        <v>202202</v>
      </c>
      <c r="F105" s="13" t="s">
        <v>850</v>
      </c>
      <c r="G105" s="35" t="e">
        <f>IF(ISBLANK(INDEX('Buy Forecast by Month'!$B$7:$Z$23,MATCH("TOTAL WHOLESALE DIGITAL FW BUY",'Buy Forecast by Month'!$B$7:$B$23,0),MATCH(ForecastByChannel!$E105,'Buy Forecast by Month'!$B$7:$Z$7,0))),"",INDEX('Buy Forecast by Month'!$B$7:$Z$23,MATCH("TOTAL WHOLESALE DIGITAL FW BUY",'Buy Forecast by Month'!$B$7:$B$23,0),MATCH(ForecastByChannel!$E105,'Buy Forecast by Month'!$B$7:$Z$7,0)))</f>
        <v>#N/A</v>
      </c>
      <c r="H105" s="39" t="e">
        <f>IF(ISBLANK(INDEX('TWE Forecast by Month'!$B$7:$AB$11,MATCH(ForecastByChannel!$F105,'TWE Forecast by Month'!$B$7:$B$11,0),MATCH(ForecastByChannel!$E105,'TWE Forecast by Month'!$B$7:$AB$7,0))),"",INDEX('TWE Forecast by Month'!$B$7:$AB$11,MATCH(ForecastByChannel!$F105,'TWE Forecast by Month'!$B$7:$B$11,0),MATCH(ForecastByChannel!$E105,'TWE Forecast by Month'!$B$7:$AB$7,0)))</f>
        <v>#N/A</v>
      </c>
      <c r="I105" s="19"/>
    </row>
    <row r="106" spans="1:9" s="11" customFormat="1">
      <c r="A106" s="13" t="str">
        <f>UsedForPicklists!$C$3</f>
        <v>RUS</v>
      </c>
      <c r="B106" s="13" t="str">
        <f>TEXT('File Input'!$C$11,"yyyymmdd")</f>
        <v>yyyymmdd</v>
      </c>
      <c r="C106" s="37" t="str">
        <f>IF(VALUE(LEFT($E106,4))&lt;YEAR('File Input'!$C$11),"Actual",IF(VALUE(LEFT($E106,4))&gt;YEAR('File Input'!$C$11),"Forecast",IF(VALUE(RIGHT($E106,2))&lt;MONTH('File Input'!$C$11),"Actual","Forecast")))</f>
        <v>Forecast</v>
      </c>
      <c r="D106" s="37" t="str">
        <f>'Buy Forecast by Month'!$B$6</f>
        <v>RU-Russia</v>
      </c>
      <c r="E106" s="13" t="str">
        <f>TEXT(202203,0)</f>
        <v>202203</v>
      </c>
      <c r="F106" s="13" t="s">
        <v>847</v>
      </c>
      <c r="G106" s="35" t="e">
        <f>IF(ISBLANK(INDEX('Buy Forecast by Month'!$B$7:$Z$23,MATCH("TOTAL DTC STORES FW BUY",'Buy Forecast by Month'!$B$7:$B$23,0),MATCH(ForecastByChannel!$E106,'Buy Forecast by Month'!$B$7:$Z$7,0))),"",INDEX('Buy Forecast by Month'!$B$7:$Z$23,MATCH("TOTAL DTC STORES FW BUY",'Buy Forecast by Month'!$B$7:$B$23,0),MATCH(ForecastByChannel!$E106,'Buy Forecast by Month'!$B$7:$Z$7,0)))</f>
        <v>#N/A</v>
      </c>
      <c r="H106" s="39" t="e">
        <f>IF(ISBLANK(INDEX('TWE Forecast by Month'!$B$7:$AB$11,MATCH(ForecastByChannel!$F106,'TWE Forecast by Month'!$B$7:$B$11,0),MATCH(ForecastByChannel!$E106,'TWE Forecast by Month'!$B$7:$AB$7,0))),"",INDEX('TWE Forecast by Month'!$B$7:$AB$11,MATCH(ForecastByChannel!$F106,'TWE Forecast by Month'!$B$7:$B$11,0),MATCH(ForecastByChannel!$E106,'TWE Forecast by Month'!$B$7:$AB$7,0)))</f>
        <v>#N/A</v>
      </c>
      <c r="I106" s="19"/>
    </row>
    <row r="107" spans="1:9" s="11" customFormat="1">
      <c r="A107" s="13" t="str">
        <f>UsedForPicklists!$C$3</f>
        <v>RUS</v>
      </c>
      <c r="B107" s="13" t="str">
        <f>TEXT('File Input'!$C$11,"yyyymmdd")</f>
        <v>yyyymmdd</v>
      </c>
      <c r="C107" s="37" t="str">
        <f>IF(VALUE(LEFT($E107,4))&lt;YEAR('File Input'!$C$11),"Actual",IF(VALUE(LEFT($E107,4))&gt;YEAR('File Input'!$C$11),"Forecast",IF(VALUE(RIGHT($E107,2))&lt;MONTH('File Input'!$C$11),"Actual","Forecast")))</f>
        <v>Forecast</v>
      </c>
      <c r="D107" s="37" t="str">
        <f>'Buy Forecast by Month'!$B$6</f>
        <v>RU-Russia</v>
      </c>
      <c r="E107" s="13" t="str">
        <f>TEXT(202203,0)</f>
        <v>202203</v>
      </c>
      <c r="F107" s="13" t="s">
        <v>848</v>
      </c>
      <c r="G107" s="35" t="e">
        <f>IF(ISBLANK(INDEX('Buy Forecast by Month'!$B$7:$Z$23,MATCH("TOTAL DTC DIGITAL FW BUY",'Buy Forecast by Month'!$B$7:$B$23,0),MATCH(ForecastByChannel!$E107,'Buy Forecast by Month'!$B$7:$Z$7,0))),"",INDEX('Buy Forecast by Month'!$B$7:$Z$23,MATCH("TOTAL DTC DIGITAL FW BUY",'Buy Forecast by Month'!$B$7:$B$23,0),MATCH(ForecastByChannel!$E107,'Buy Forecast by Month'!$B$7:$Z$7,0)))</f>
        <v>#N/A</v>
      </c>
      <c r="H107" s="39" t="e">
        <f>IF(ISBLANK(INDEX('TWE Forecast by Month'!$B$7:$AB$11,MATCH(ForecastByChannel!$F107,'TWE Forecast by Month'!$B$7:$B$11,0),MATCH(ForecastByChannel!$E107,'TWE Forecast by Month'!$B$7:$AB$7,0))),"",INDEX('TWE Forecast by Month'!$B$7:$AB$11,MATCH(ForecastByChannel!$F107,'TWE Forecast by Month'!$B$7:$B$11,0),MATCH(ForecastByChannel!$E107,'TWE Forecast by Month'!$B$7:$AB$7,0)))</f>
        <v>#N/A</v>
      </c>
      <c r="I107" s="19"/>
    </row>
    <row r="108" spans="1:9" s="11" customFormat="1">
      <c r="A108" s="13" t="str">
        <f>UsedForPicklists!$C$3</f>
        <v>RUS</v>
      </c>
      <c r="B108" s="13" t="str">
        <f>TEXT('File Input'!$C$11,"yyyymmdd")</f>
        <v>yyyymmdd</v>
      </c>
      <c r="C108" s="37" t="str">
        <f>IF(VALUE(LEFT($E108,4))&lt;YEAR('File Input'!$C$11),"Actual",IF(VALUE(LEFT($E108,4))&gt;YEAR('File Input'!$C$11),"Forecast",IF(VALUE(RIGHT($E108,2))&lt;MONTH('File Input'!$C$11),"Actual","Forecast")))</f>
        <v>Forecast</v>
      </c>
      <c r="D108" s="37" t="str">
        <f>'Buy Forecast by Month'!$B$6</f>
        <v>RU-Russia</v>
      </c>
      <c r="E108" s="13" t="str">
        <f>TEXT(202203,0)</f>
        <v>202203</v>
      </c>
      <c r="F108" s="13" t="s">
        <v>849</v>
      </c>
      <c r="G108" s="35" t="e">
        <f>IF(ISBLANK(INDEX('Buy Forecast by Month'!$B$7:$Z$23,MATCH("TOTAL WHOLESALE STORES FW BUY",'Buy Forecast by Month'!$B$7:$B$23,0),MATCH(ForecastByChannel!$E108,'Buy Forecast by Month'!$B$7:$Z$7,0))),"",INDEX('Buy Forecast by Month'!$B$7:$Z$23,MATCH("TOTAL WHOLESALE STORES FW BUY",'Buy Forecast by Month'!$B$7:$B$23,0),MATCH(ForecastByChannel!$E108,'Buy Forecast by Month'!$B$7:$Z$7,0)))</f>
        <v>#N/A</v>
      </c>
      <c r="H108" s="39" t="e">
        <f>IF(ISBLANK(INDEX('TWE Forecast by Month'!$B$7:$AB$11,MATCH(ForecastByChannel!$F108,'TWE Forecast by Month'!$B$7:$B$11,0),MATCH(ForecastByChannel!$E108,'TWE Forecast by Month'!$B$7:$AB$7,0))),"",INDEX('TWE Forecast by Month'!$B$7:$AB$11,MATCH(ForecastByChannel!$F108,'TWE Forecast by Month'!$B$7:$B$11,0),MATCH(ForecastByChannel!$E108,'TWE Forecast by Month'!$B$7:$AB$7,0)))</f>
        <v>#N/A</v>
      </c>
      <c r="I108" s="19"/>
    </row>
    <row r="109" spans="1:9" s="11" customFormat="1">
      <c r="A109" s="13" t="str">
        <f>UsedForPicklists!$C$3</f>
        <v>RUS</v>
      </c>
      <c r="B109" s="13" t="str">
        <f>TEXT('File Input'!$C$11,"yyyymmdd")</f>
        <v>yyyymmdd</v>
      </c>
      <c r="C109" s="37" t="str">
        <f>IF(VALUE(LEFT($E109,4))&lt;YEAR('File Input'!$C$11),"Actual",IF(VALUE(LEFT($E109,4))&gt;YEAR('File Input'!$C$11),"Forecast",IF(VALUE(RIGHT($E109,2))&lt;MONTH('File Input'!$C$11),"Actual","Forecast")))</f>
        <v>Forecast</v>
      </c>
      <c r="D109" s="37" t="str">
        <f>'Buy Forecast by Month'!$B$6</f>
        <v>RU-Russia</v>
      </c>
      <c r="E109" s="13" t="str">
        <f>TEXT(202203,0)</f>
        <v>202203</v>
      </c>
      <c r="F109" s="13" t="s">
        <v>850</v>
      </c>
      <c r="G109" s="35" t="e">
        <f>IF(ISBLANK(INDEX('Buy Forecast by Month'!$B$7:$Z$23,MATCH("TOTAL WHOLESALE DIGITAL FW BUY",'Buy Forecast by Month'!$B$7:$B$23,0),MATCH(ForecastByChannel!$E109,'Buy Forecast by Month'!$B$7:$Z$7,0))),"",INDEX('Buy Forecast by Month'!$B$7:$Z$23,MATCH("TOTAL WHOLESALE DIGITAL FW BUY",'Buy Forecast by Month'!$B$7:$B$23,0),MATCH(ForecastByChannel!$E109,'Buy Forecast by Month'!$B$7:$Z$7,0)))</f>
        <v>#N/A</v>
      </c>
      <c r="H109" s="39" t="e">
        <f>IF(ISBLANK(INDEX('TWE Forecast by Month'!$B$7:$AB$11,MATCH(ForecastByChannel!$F109,'TWE Forecast by Month'!$B$7:$B$11,0),MATCH(ForecastByChannel!$E109,'TWE Forecast by Month'!$B$7:$AB$7,0))),"",INDEX('TWE Forecast by Month'!$B$7:$AB$11,MATCH(ForecastByChannel!$F109,'TWE Forecast by Month'!$B$7:$B$11,0),MATCH(ForecastByChannel!$E109,'TWE Forecast by Month'!$B$7:$AB$7,0)))</f>
        <v>#N/A</v>
      </c>
      <c r="I109" s="19"/>
    </row>
    <row r="110" spans="1:9" s="11" customFormat="1">
      <c r="A110" s="13" t="str">
        <f>UsedForPicklists!$C$3</f>
        <v>RUS</v>
      </c>
      <c r="B110" s="13" t="str">
        <f>TEXT('File Input'!$C$11,"yyyymmdd")</f>
        <v>yyyymmdd</v>
      </c>
      <c r="C110" s="37" t="str">
        <f>IF(VALUE(LEFT($E110,4))&lt;YEAR('File Input'!$C$11),"Actual",IF(VALUE(LEFT($E110,4))&gt;YEAR('File Input'!$C$11),"Forecast",IF(VALUE(RIGHT($E110,2))&lt;MONTH('File Input'!$C$11),"Actual","Forecast")))</f>
        <v>Forecast</v>
      </c>
      <c r="D110" s="37" t="str">
        <f>'Buy Forecast by Month'!$B$6</f>
        <v>RU-Russia</v>
      </c>
      <c r="E110" s="13" t="str">
        <f>TEXT(202204,0)</f>
        <v>202204</v>
      </c>
      <c r="F110" s="13" t="s">
        <v>847</v>
      </c>
      <c r="G110" s="35" t="e">
        <f>IF(ISBLANK(INDEX('Buy Forecast by Month'!$B$7:$Z$23,MATCH("TOTAL DTC STORES FW BUY",'Buy Forecast by Month'!$B$7:$B$23,0),MATCH(ForecastByChannel!$E110,'Buy Forecast by Month'!$B$7:$Z$7,0))),"",INDEX('Buy Forecast by Month'!$B$7:$Z$23,MATCH("TOTAL DTC STORES FW BUY",'Buy Forecast by Month'!$B$7:$B$23,0),MATCH(ForecastByChannel!$E110,'Buy Forecast by Month'!$B$7:$Z$7,0)))</f>
        <v>#N/A</v>
      </c>
      <c r="H110" s="39" t="e">
        <f>IF(ISBLANK(INDEX('TWE Forecast by Month'!$B$7:$AB$11,MATCH(ForecastByChannel!$F110,'TWE Forecast by Month'!$B$7:$B$11,0),MATCH(ForecastByChannel!$E110,'TWE Forecast by Month'!$B$7:$AB$7,0))),"",INDEX('TWE Forecast by Month'!$B$7:$AB$11,MATCH(ForecastByChannel!$F110,'TWE Forecast by Month'!$B$7:$B$11,0),MATCH(ForecastByChannel!$E110,'TWE Forecast by Month'!$B$7:$AB$7,0)))</f>
        <v>#N/A</v>
      </c>
      <c r="I110" s="19"/>
    </row>
    <row r="111" spans="1:9" s="11" customFormat="1">
      <c r="A111" s="13" t="str">
        <f>UsedForPicklists!$C$3</f>
        <v>RUS</v>
      </c>
      <c r="B111" s="13" t="str">
        <f>TEXT('File Input'!$C$11,"yyyymmdd")</f>
        <v>yyyymmdd</v>
      </c>
      <c r="C111" s="37" t="str">
        <f>IF(VALUE(LEFT($E111,4))&lt;YEAR('File Input'!$C$11),"Actual",IF(VALUE(LEFT($E111,4))&gt;YEAR('File Input'!$C$11),"Forecast",IF(VALUE(RIGHT($E111,2))&lt;MONTH('File Input'!$C$11),"Actual","Forecast")))</f>
        <v>Forecast</v>
      </c>
      <c r="D111" s="37" t="str">
        <f>'Buy Forecast by Month'!$B$6</f>
        <v>RU-Russia</v>
      </c>
      <c r="E111" s="13" t="str">
        <f>TEXT(202204,0)</f>
        <v>202204</v>
      </c>
      <c r="F111" s="13" t="s">
        <v>848</v>
      </c>
      <c r="G111" s="35" t="e">
        <f>IF(ISBLANK(INDEX('Buy Forecast by Month'!$B$7:$Z$23,MATCH("TOTAL DTC DIGITAL FW BUY",'Buy Forecast by Month'!$B$7:$B$23,0),MATCH(ForecastByChannel!$E111,'Buy Forecast by Month'!$B$7:$Z$7,0))),"",INDEX('Buy Forecast by Month'!$B$7:$Z$23,MATCH("TOTAL DTC DIGITAL FW BUY",'Buy Forecast by Month'!$B$7:$B$23,0),MATCH(ForecastByChannel!$E111,'Buy Forecast by Month'!$B$7:$Z$7,0)))</f>
        <v>#N/A</v>
      </c>
      <c r="H111" s="39" t="e">
        <f>IF(ISBLANK(INDEX('TWE Forecast by Month'!$B$7:$AB$11,MATCH(ForecastByChannel!$F111,'TWE Forecast by Month'!$B$7:$B$11,0),MATCH(ForecastByChannel!$E111,'TWE Forecast by Month'!$B$7:$AB$7,0))),"",INDEX('TWE Forecast by Month'!$B$7:$AB$11,MATCH(ForecastByChannel!$F111,'TWE Forecast by Month'!$B$7:$B$11,0),MATCH(ForecastByChannel!$E111,'TWE Forecast by Month'!$B$7:$AB$7,0)))</f>
        <v>#N/A</v>
      </c>
      <c r="I111" s="19"/>
    </row>
    <row r="112" spans="1:9" s="11" customFormat="1">
      <c r="A112" s="13" t="str">
        <f>UsedForPicklists!$C$3</f>
        <v>RUS</v>
      </c>
      <c r="B112" s="13" t="str">
        <f>TEXT('File Input'!$C$11,"yyyymmdd")</f>
        <v>yyyymmdd</v>
      </c>
      <c r="C112" s="37" t="str">
        <f>IF(VALUE(LEFT($E112,4))&lt;YEAR('File Input'!$C$11),"Actual",IF(VALUE(LEFT($E112,4))&gt;YEAR('File Input'!$C$11),"Forecast",IF(VALUE(RIGHT($E112,2))&lt;MONTH('File Input'!$C$11),"Actual","Forecast")))</f>
        <v>Forecast</v>
      </c>
      <c r="D112" s="37" t="str">
        <f>'Buy Forecast by Month'!$B$6</f>
        <v>RU-Russia</v>
      </c>
      <c r="E112" s="13" t="str">
        <f>TEXT(202204,0)</f>
        <v>202204</v>
      </c>
      <c r="F112" s="13" t="s">
        <v>849</v>
      </c>
      <c r="G112" s="35" t="e">
        <f>IF(ISBLANK(INDEX('Buy Forecast by Month'!$B$7:$Z$23,MATCH("TOTAL WHOLESALE STORES FW BUY",'Buy Forecast by Month'!$B$7:$B$23,0),MATCH(ForecastByChannel!$E112,'Buy Forecast by Month'!$B$7:$Z$7,0))),"",INDEX('Buy Forecast by Month'!$B$7:$Z$23,MATCH("TOTAL WHOLESALE STORES FW BUY",'Buy Forecast by Month'!$B$7:$B$23,0),MATCH(ForecastByChannel!$E112,'Buy Forecast by Month'!$B$7:$Z$7,0)))</f>
        <v>#N/A</v>
      </c>
      <c r="H112" s="39" t="e">
        <f>IF(ISBLANK(INDEX('TWE Forecast by Month'!$B$7:$AB$11,MATCH(ForecastByChannel!$F112,'TWE Forecast by Month'!$B$7:$B$11,0),MATCH(ForecastByChannel!$E112,'TWE Forecast by Month'!$B$7:$AB$7,0))),"",INDEX('TWE Forecast by Month'!$B$7:$AB$11,MATCH(ForecastByChannel!$F112,'TWE Forecast by Month'!$B$7:$B$11,0),MATCH(ForecastByChannel!$E112,'TWE Forecast by Month'!$B$7:$AB$7,0)))</f>
        <v>#N/A</v>
      </c>
      <c r="I112" s="19"/>
    </row>
    <row r="113" spans="1:9" s="11" customFormat="1">
      <c r="A113" s="13" t="str">
        <f>UsedForPicklists!$C$3</f>
        <v>RUS</v>
      </c>
      <c r="B113" s="13" t="str">
        <f>TEXT('File Input'!$C$11,"yyyymmdd")</f>
        <v>yyyymmdd</v>
      </c>
      <c r="C113" s="37" t="str">
        <f>IF(VALUE(LEFT($E113,4))&lt;YEAR('File Input'!$C$11),"Actual",IF(VALUE(LEFT($E113,4))&gt;YEAR('File Input'!$C$11),"Forecast",IF(VALUE(RIGHT($E113,2))&lt;MONTH('File Input'!$C$11),"Actual","Forecast")))</f>
        <v>Forecast</v>
      </c>
      <c r="D113" s="37" t="str">
        <f>'Buy Forecast by Month'!$B$6</f>
        <v>RU-Russia</v>
      </c>
      <c r="E113" s="13" t="str">
        <f>TEXT(202204,0)</f>
        <v>202204</v>
      </c>
      <c r="F113" s="13" t="s">
        <v>850</v>
      </c>
      <c r="G113" s="35" t="e">
        <f>IF(ISBLANK(INDEX('Buy Forecast by Month'!$B$7:$Z$23,MATCH("TOTAL WHOLESALE DIGITAL FW BUY",'Buy Forecast by Month'!$B$7:$B$23,0),MATCH(ForecastByChannel!$E113,'Buy Forecast by Month'!$B$7:$Z$7,0))),"",INDEX('Buy Forecast by Month'!$B$7:$Z$23,MATCH("TOTAL WHOLESALE DIGITAL FW BUY",'Buy Forecast by Month'!$B$7:$B$23,0),MATCH(ForecastByChannel!$E113,'Buy Forecast by Month'!$B$7:$Z$7,0)))</f>
        <v>#N/A</v>
      </c>
      <c r="H113" s="39" t="e">
        <f>IF(ISBLANK(INDEX('TWE Forecast by Month'!$B$7:$AB$11,MATCH(ForecastByChannel!$F113,'TWE Forecast by Month'!$B$7:$B$11,0),MATCH(ForecastByChannel!$E113,'TWE Forecast by Month'!$B$7:$AB$7,0))),"",INDEX('TWE Forecast by Month'!$B$7:$AB$11,MATCH(ForecastByChannel!$F113,'TWE Forecast by Month'!$B$7:$B$11,0),MATCH(ForecastByChannel!$E113,'TWE Forecast by Month'!$B$7:$AB$7,0)))</f>
        <v>#N/A</v>
      </c>
      <c r="I113" s="19"/>
    </row>
    <row r="114" spans="1:9" s="11" customFormat="1">
      <c r="A114" s="13" t="str">
        <f>UsedForPicklists!$C$3</f>
        <v>RUS</v>
      </c>
      <c r="B114" s="13" t="str">
        <f>TEXT('File Input'!$C$11,"yyyymmdd")</f>
        <v>yyyymmdd</v>
      </c>
      <c r="C114" s="37" t="str">
        <f>IF(VALUE(LEFT($E114,4))&lt;YEAR('File Input'!$C$11),"Actual",IF(VALUE(LEFT($E114,4))&gt;YEAR('File Input'!$C$11),"Forecast",IF(VALUE(RIGHT($E114,2))&lt;MONTH('File Input'!$C$11),"Actual","Forecast")))</f>
        <v>Forecast</v>
      </c>
      <c r="D114" s="37" t="str">
        <f>'Buy Forecast by Month'!$B$6</f>
        <v>RU-Russia</v>
      </c>
      <c r="E114" s="13" t="str">
        <f>TEXT(202205,0)</f>
        <v>202205</v>
      </c>
      <c r="F114" s="13" t="s">
        <v>847</v>
      </c>
      <c r="G114" s="35" t="e">
        <f>IF(ISBLANK(INDEX('Buy Forecast by Month'!$B$7:$Z$23,MATCH("TOTAL DTC STORES FW BUY",'Buy Forecast by Month'!$B$7:$B$23,0),MATCH(ForecastByChannel!$E114,'Buy Forecast by Month'!$B$7:$Z$7,0))),"",INDEX('Buy Forecast by Month'!$B$7:$Z$23,MATCH("TOTAL DTC STORES FW BUY",'Buy Forecast by Month'!$B$7:$B$23,0),MATCH(ForecastByChannel!$E114,'Buy Forecast by Month'!$B$7:$Z$7,0)))</f>
        <v>#N/A</v>
      </c>
      <c r="H114" s="39" t="e">
        <f>IF(ISBLANK(INDEX('TWE Forecast by Month'!$B$7:$AB$11,MATCH(ForecastByChannel!$F114,'TWE Forecast by Month'!$B$7:$B$11,0),MATCH(ForecastByChannel!$E114,'TWE Forecast by Month'!$B$7:$AB$7,0))),"",INDEX('TWE Forecast by Month'!$B$7:$AB$11,MATCH(ForecastByChannel!$F114,'TWE Forecast by Month'!$B$7:$B$11,0),MATCH(ForecastByChannel!$E114,'TWE Forecast by Month'!$B$7:$AB$7,0)))</f>
        <v>#N/A</v>
      </c>
      <c r="I114" s="19"/>
    </row>
    <row r="115" spans="1:9" s="11" customFormat="1">
      <c r="A115" s="13" t="str">
        <f>UsedForPicklists!$C$3</f>
        <v>RUS</v>
      </c>
      <c r="B115" s="13" t="str">
        <f>TEXT('File Input'!$C$11,"yyyymmdd")</f>
        <v>yyyymmdd</v>
      </c>
      <c r="C115" s="37" t="str">
        <f>IF(VALUE(LEFT($E115,4))&lt;YEAR('File Input'!$C$11),"Actual",IF(VALUE(LEFT($E115,4))&gt;YEAR('File Input'!$C$11),"Forecast",IF(VALUE(RIGHT($E115,2))&lt;MONTH('File Input'!$C$11),"Actual","Forecast")))</f>
        <v>Forecast</v>
      </c>
      <c r="D115" s="37" t="str">
        <f>'Buy Forecast by Month'!$B$6</f>
        <v>RU-Russia</v>
      </c>
      <c r="E115" s="13" t="str">
        <f>TEXT(202205,0)</f>
        <v>202205</v>
      </c>
      <c r="F115" s="13" t="s">
        <v>848</v>
      </c>
      <c r="G115" s="35" t="e">
        <f>IF(ISBLANK(INDEX('Buy Forecast by Month'!$B$7:$Z$23,MATCH("TOTAL DTC DIGITAL FW BUY",'Buy Forecast by Month'!$B$7:$B$23,0),MATCH(ForecastByChannel!$E115,'Buy Forecast by Month'!$B$7:$Z$7,0))),"",INDEX('Buy Forecast by Month'!$B$7:$Z$23,MATCH("TOTAL DTC DIGITAL FW BUY",'Buy Forecast by Month'!$B$7:$B$23,0),MATCH(ForecastByChannel!$E115,'Buy Forecast by Month'!$B$7:$Z$7,0)))</f>
        <v>#N/A</v>
      </c>
      <c r="H115" s="39" t="e">
        <f>IF(ISBLANK(INDEX('TWE Forecast by Month'!$B$7:$AB$11,MATCH(ForecastByChannel!$F115,'TWE Forecast by Month'!$B$7:$B$11,0),MATCH(ForecastByChannel!$E115,'TWE Forecast by Month'!$B$7:$AB$7,0))),"",INDEX('TWE Forecast by Month'!$B$7:$AB$11,MATCH(ForecastByChannel!$F115,'TWE Forecast by Month'!$B$7:$B$11,0),MATCH(ForecastByChannel!$E115,'TWE Forecast by Month'!$B$7:$AB$7,0)))</f>
        <v>#N/A</v>
      </c>
      <c r="I115" s="19"/>
    </row>
    <row r="116" spans="1:9" s="11" customFormat="1">
      <c r="A116" s="13" t="str">
        <f>UsedForPicklists!$C$3</f>
        <v>RUS</v>
      </c>
      <c r="B116" s="13" t="str">
        <f>TEXT('File Input'!$C$11,"yyyymmdd")</f>
        <v>yyyymmdd</v>
      </c>
      <c r="C116" s="37" t="str">
        <f>IF(VALUE(LEFT($E116,4))&lt;YEAR('File Input'!$C$11),"Actual",IF(VALUE(LEFT($E116,4))&gt;YEAR('File Input'!$C$11),"Forecast",IF(VALUE(RIGHT($E116,2))&lt;MONTH('File Input'!$C$11),"Actual","Forecast")))</f>
        <v>Forecast</v>
      </c>
      <c r="D116" s="37" t="str">
        <f>'Buy Forecast by Month'!$B$6</f>
        <v>RU-Russia</v>
      </c>
      <c r="E116" s="13" t="str">
        <f>TEXT(202205,0)</f>
        <v>202205</v>
      </c>
      <c r="F116" s="13" t="s">
        <v>849</v>
      </c>
      <c r="G116" s="35" t="e">
        <f>IF(ISBLANK(INDEX('Buy Forecast by Month'!$B$7:$Z$23,MATCH("TOTAL WHOLESALE STORES FW BUY",'Buy Forecast by Month'!$B$7:$B$23,0),MATCH(ForecastByChannel!$E116,'Buy Forecast by Month'!$B$7:$Z$7,0))),"",INDEX('Buy Forecast by Month'!$B$7:$Z$23,MATCH("TOTAL WHOLESALE STORES FW BUY",'Buy Forecast by Month'!$B$7:$B$23,0),MATCH(ForecastByChannel!$E116,'Buy Forecast by Month'!$B$7:$Z$7,0)))</f>
        <v>#N/A</v>
      </c>
      <c r="H116" s="39" t="e">
        <f>IF(ISBLANK(INDEX('TWE Forecast by Month'!$B$7:$AB$11,MATCH(ForecastByChannel!$F116,'TWE Forecast by Month'!$B$7:$B$11,0),MATCH(ForecastByChannel!$E116,'TWE Forecast by Month'!$B$7:$AB$7,0))),"",INDEX('TWE Forecast by Month'!$B$7:$AB$11,MATCH(ForecastByChannel!$F116,'TWE Forecast by Month'!$B$7:$B$11,0),MATCH(ForecastByChannel!$E116,'TWE Forecast by Month'!$B$7:$AB$7,0)))</f>
        <v>#N/A</v>
      </c>
      <c r="I116" s="19"/>
    </row>
    <row r="117" spans="1:9" s="11" customFormat="1">
      <c r="A117" s="13" t="str">
        <f>UsedForPicklists!$C$3</f>
        <v>RUS</v>
      </c>
      <c r="B117" s="13" t="str">
        <f>TEXT('File Input'!$C$11,"yyyymmdd")</f>
        <v>yyyymmdd</v>
      </c>
      <c r="C117" s="37" t="str">
        <f>IF(VALUE(LEFT($E117,4))&lt;YEAR('File Input'!$C$11),"Actual",IF(VALUE(LEFT($E117,4))&gt;YEAR('File Input'!$C$11),"Forecast",IF(VALUE(RIGHT($E117,2))&lt;MONTH('File Input'!$C$11),"Actual","Forecast")))</f>
        <v>Forecast</v>
      </c>
      <c r="D117" s="37" t="str">
        <f>'Buy Forecast by Month'!$B$6</f>
        <v>RU-Russia</v>
      </c>
      <c r="E117" s="13" t="str">
        <f>TEXT(202205,0)</f>
        <v>202205</v>
      </c>
      <c r="F117" s="13" t="s">
        <v>850</v>
      </c>
      <c r="G117" s="35" t="e">
        <f>IF(ISBLANK(INDEX('Buy Forecast by Month'!$B$7:$Z$23,MATCH("TOTAL WHOLESALE DIGITAL FW BUY",'Buy Forecast by Month'!$B$7:$B$23,0),MATCH(ForecastByChannel!$E117,'Buy Forecast by Month'!$B$7:$Z$7,0))),"",INDEX('Buy Forecast by Month'!$B$7:$Z$23,MATCH("TOTAL WHOLESALE DIGITAL FW BUY",'Buy Forecast by Month'!$B$7:$B$23,0),MATCH(ForecastByChannel!$E117,'Buy Forecast by Month'!$B$7:$Z$7,0)))</f>
        <v>#N/A</v>
      </c>
      <c r="H117" s="39" t="e">
        <f>IF(ISBLANK(INDEX('TWE Forecast by Month'!$B$7:$AB$11,MATCH(ForecastByChannel!$F117,'TWE Forecast by Month'!$B$7:$B$11,0),MATCH(ForecastByChannel!$E117,'TWE Forecast by Month'!$B$7:$AB$7,0))),"",INDEX('TWE Forecast by Month'!$B$7:$AB$11,MATCH(ForecastByChannel!$F117,'TWE Forecast by Month'!$B$7:$B$11,0),MATCH(ForecastByChannel!$E117,'TWE Forecast by Month'!$B$7:$AB$7,0)))</f>
        <v>#N/A</v>
      </c>
      <c r="I117" s="19"/>
    </row>
    <row r="118" spans="1:9" s="11" customFormat="1">
      <c r="A118" s="13" t="str">
        <f>UsedForPicklists!$C$3</f>
        <v>RUS</v>
      </c>
      <c r="B118" s="13" t="str">
        <f>TEXT('File Input'!$C$11,"yyyymmdd")</f>
        <v>yyyymmdd</v>
      </c>
      <c r="C118" s="37" t="str">
        <f>IF(VALUE(LEFT($E118,4))&lt;YEAR('File Input'!$C$11),"Actual",IF(VALUE(LEFT($E118,4))&gt;YEAR('File Input'!$C$11),"Forecast",IF(VALUE(RIGHT($E118,2))&lt;MONTH('File Input'!$C$11),"Actual","Forecast")))</f>
        <v>Forecast</v>
      </c>
      <c r="D118" s="37" t="str">
        <f>'Buy Forecast by Month'!$B$6</f>
        <v>RU-Russia</v>
      </c>
      <c r="E118" s="13" t="str">
        <f>TEXT(202206,0)</f>
        <v>202206</v>
      </c>
      <c r="F118" s="13" t="s">
        <v>847</v>
      </c>
      <c r="G118" s="35" t="e">
        <f>IF(ISBLANK(INDEX('Buy Forecast by Month'!$B$7:$Z$23,MATCH("TOTAL DTC STORES FW BUY",'Buy Forecast by Month'!$B$7:$B$23,0),MATCH(ForecastByChannel!$E118,'Buy Forecast by Month'!$B$7:$Z$7,0))),"",INDEX('Buy Forecast by Month'!$B$7:$Z$23,MATCH("TOTAL DTC STORES FW BUY",'Buy Forecast by Month'!$B$7:$B$23,0),MATCH(ForecastByChannel!$E118,'Buy Forecast by Month'!$B$7:$Z$7,0)))</f>
        <v>#N/A</v>
      </c>
      <c r="H118" s="39" t="e">
        <f>IF(ISBLANK(INDEX('TWE Forecast by Month'!$B$7:$AB$11,MATCH(ForecastByChannel!$F118,'TWE Forecast by Month'!$B$7:$B$11,0),MATCH(ForecastByChannel!$E118,'TWE Forecast by Month'!$B$7:$AB$7,0))),"",INDEX('TWE Forecast by Month'!$B$7:$AB$11,MATCH(ForecastByChannel!$F118,'TWE Forecast by Month'!$B$7:$B$11,0),MATCH(ForecastByChannel!$E118,'TWE Forecast by Month'!$B$7:$AB$7,0)))</f>
        <v>#N/A</v>
      </c>
      <c r="I118" s="19"/>
    </row>
    <row r="119" spans="1:9" s="11" customFormat="1">
      <c r="A119" s="13" t="str">
        <f>UsedForPicklists!$C$3</f>
        <v>RUS</v>
      </c>
      <c r="B119" s="13" t="str">
        <f>TEXT('File Input'!$C$11,"yyyymmdd")</f>
        <v>yyyymmdd</v>
      </c>
      <c r="C119" s="37" t="str">
        <f>IF(VALUE(LEFT($E119,4))&lt;YEAR('File Input'!$C$11),"Actual",IF(VALUE(LEFT($E119,4))&gt;YEAR('File Input'!$C$11),"Forecast",IF(VALUE(RIGHT($E119,2))&lt;MONTH('File Input'!$C$11),"Actual","Forecast")))</f>
        <v>Forecast</v>
      </c>
      <c r="D119" s="37" t="str">
        <f>'Buy Forecast by Month'!$B$6</f>
        <v>RU-Russia</v>
      </c>
      <c r="E119" s="13" t="str">
        <f>TEXT(202206,0)</f>
        <v>202206</v>
      </c>
      <c r="F119" s="13" t="s">
        <v>848</v>
      </c>
      <c r="G119" s="35" t="e">
        <f>IF(ISBLANK(INDEX('Buy Forecast by Month'!$B$7:$Z$23,MATCH("TOTAL DTC DIGITAL FW BUY",'Buy Forecast by Month'!$B$7:$B$23,0),MATCH(ForecastByChannel!$E119,'Buy Forecast by Month'!$B$7:$Z$7,0))),"",INDEX('Buy Forecast by Month'!$B$7:$Z$23,MATCH("TOTAL DTC DIGITAL FW BUY",'Buy Forecast by Month'!$B$7:$B$23,0),MATCH(ForecastByChannel!$E119,'Buy Forecast by Month'!$B$7:$Z$7,0)))</f>
        <v>#N/A</v>
      </c>
      <c r="H119" s="39" t="e">
        <f>IF(ISBLANK(INDEX('TWE Forecast by Month'!$B$7:$AB$11,MATCH(ForecastByChannel!$F119,'TWE Forecast by Month'!$B$7:$B$11,0),MATCH(ForecastByChannel!$E119,'TWE Forecast by Month'!$B$7:$AB$7,0))),"",INDEX('TWE Forecast by Month'!$B$7:$AB$11,MATCH(ForecastByChannel!$F119,'TWE Forecast by Month'!$B$7:$B$11,0),MATCH(ForecastByChannel!$E119,'TWE Forecast by Month'!$B$7:$AB$7,0)))</f>
        <v>#N/A</v>
      </c>
      <c r="I119" s="19"/>
    </row>
    <row r="120" spans="1:9" s="11" customFormat="1">
      <c r="A120" s="13" t="str">
        <f>UsedForPicklists!$C$3</f>
        <v>RUS</v>
      </c>
      <c r="B120" s="13" t="str">
        <f>TEXT('File Input'!$C$11,"yyyymmdd")</f>
        <v>yyyymmdd</v>
      </c>
      <c r="C120" s="37" t="str">
        <f>IF(VALUE(LEFT($E120,4))&lt;YEAR('File Input'!$C$11),"Actual",IF(VALUE(LEFT($E120,4))&gt;YEAR('File Input'!$C$11),"Forecast",IF(VALUE(RIGHT($E120,2))&lt;MONTH('File Input'!$C$11),"Actual","Forecast")))</f>
        <v>Forecast</v>
      </c>
      <c r="D120" s="37" t="str">
        <f>'Buy Forecast by Month'!$B$6</f>
        <v>RU-Russia</v>
      </c>
      <c r="E120" s="13" t="str">
        <f>TEXT(202206,0)</f>
        <v>202206</v>
      </c>
      <c r="F120" s="13" t="s">
        <v>849</v>
      </c>
      <c r="G120" s="35" t="e">
        <f>IF(ISBLANK(INDEX('Buy Forecast by Month'!$B$7:$Z$23,MATCH("TOTAL WHOLESALE STORES FW BUY",'Buy Forecast by Month'!$B$7:$B$23,0),MATCH(ForecastByChannel!$E120,'Buy Forecast by Month'!$B$7:$Z$7,0))),"",INDEX('Buy Forecast by Month'!$B$7:$Z$23,MATCH("TOTAL WHOLESALE STORES FW BUY",'Buy Forecast by Month'!$B$7:$B$23,0),MATCH(ForecastByChannel!$E120,'Buy Forecast by Month'!$B$7:$Z$7,0)))</f>
        <v>#N/A</v>
      </c>
      <c r="H120" s="39" t="e">
        <f>IF(ISBLANK(INDEX('TWE Forecast by Month'!$B$7:$AB$11,MATCH(ForecastByChannel!$F120,'TWE Forecast by Month'!$B$7:$B$11,0),MATCH(ForecastByChannel!$E120,'TWE Forecast by Month'!$B$7:$AB$7,0))),"",INDEX('TWE Forecast by Month'!$B$7:$AB$11,MATCH(ForecastByChannel!$F120,'TWE Forecast by Month'!$B$7:$B$11,0),MATCH(ForecastByChannel!$E120,'TWE Forecast by Month'!$B$7:$AB$7,0)))</f>
        <v>#N/A</v>
      </c>
      <c r="I120" s="19"/>
    </row>
    <row r="121" spans="1:9" s="11" customFormat="1">
      <c r="A121" s="13" t="str">
        <f>UsedForPicklists!$C$3</f>
        <v>RUS</v>
      </c>
      <c r="B121" s="13" t="str">
        <f>TEXT('File Input'!$C$11,"yyyymmdd")</f>
        <v>yyyymmdd</v>
      </c>
      <c r="C121" s="37" t="str">
        <f>IF(VALUE(LEFT($E121,4))&lt;YEAR('File Input'!$C$11),"Actual",IF(VALUE(LEFT($E121,4))&gt;YEAR('File Input'!$C$11),"Forecast",IF(VALUE(RIGHT($E121,2))&lt;MONTH('File Input'!$C$11),"Actual","Forecast")))</f>
        <v>Forecast</v>
      </c>
      <c r="D121" s="37" t="str">
        <f>'Buy Forecast by Month'!$B$6</f>
        <v>RU-Russia</v>
      </c>
      <c r="E121" s="13" t="str">
        <f>TEXT(202206,0)</f>
        <v>202206</v>
      </c>
      <c r="F121" s="13" t="s">
        <v>850</v>
      </c>
      <c r="G121" s="35" t="e">
        <f>IF(ISBLANK(INDEX('Buy Forecast by Month'!$B$7:$Z$23,MATCH("TOTAL WHOLESALE DIGITAL FW BUY",'Buy Forecast by Month'!$B$7:$B$23,0),MATCH(ForecastByChannel!$E121,'Buy Forecast by Month'!$B$7:$Z$7,0))),"",INDEX('Buy Forecast by Month'!$B$7:$Z$23,MATCH("TOTAL WHOLESALE DIGITAL FW BUY",'Buy Forecast by Month'!$B$7:$B$23,0),MATCH(ForecastByChannel!$E121,'Buy Forecast by Month'!$B$7:$Z$7,0)))</f>
        <v>#N/A</v>
      </c>
      <c r="H121" s="39" t="e">
        <f>IF(ISBLANK(INDEX('TWE Forecast by Month'!$B$7:$AB$11,MATCH(ForecastByChannel!$F121,'TWE Forecast by Month'!$B$7:$B$11,0),MATCH(ForecastByChannel!$E121,'TWE Forecast by Month'!$B$7:$AB$7,0))),"",INDEX('TWE Forecast by Month'!$B$7:$AB$11,MATCH(ForecastByChannel!$F121,'TWE Forecast by Month'!$B$7:$B$11,0),MATCH(ForecastByChannel!$E121,'TWE Forecast by Month'!$B$7:$AB$7,0)))</f>
        <v>#N/A</v>
      </c>
      <c r="I121" s="19"/>
    </row>
    <row r="122" spans="1:9" s="11" customFormat="1">
      <c r="A122" s="13" t="str">
        <f>UsedForPicklists!$C$3</f>
        <v>RUS</v>
      </c>
      <c r="B122" s="13" t="str">
        <f>TEXT('File Input'!$C$11,"yyyymmdd")</f>
        <v>yyyymmdd</v>
      </c>
      <c r="C122" s="37" t="str">
        <f>IF(VALUE(LEFT($E122,4))&lt;YEAR('File Input'!$C$11),"Actual",IF(VALUE(LEFT($E122,4))&gt;YEAR('File Input'!$C$11),"Forecast",IF(VALUE(RIGHT($E122,2))&lt;MONTH('File Input'!$C$11),"Actual","Forecast")))</f>
        <v>Forecast</v>
      </c>
      <c r="D122" s="37" t="str">
        <f>'Buy Forecast by Month'!$B$6</f>
        <v>RU-Russia</v>
      </c>
      <c r="E122" s="13" t="str">
        <f>TEXT(202207,0)</f>
        <v>202207</v>
      </c>
      <c r="F122" s="13" t="s">
        <v>847</v>
      </c>
      <c r="G122" s="35" t="e">
        <f>IF(ISBLANK(INDEX('Buy Forecast by Month'!$B$7:$Z$23,MATCH("TOTAL DTC STORES FW BUY",'Buy Forecast by Month'!$B$7:$B$23,0),MATCH(ForecastByChannel!$E122,'Buy Forecast by Month'!$B$7:$Z$7,0))),"",INDEX('Buy Forecast by Month'!$B$7:$Z$23,MATCH("TOTAL DTC STORES FW BUY",'Buy Forecast by Month'!$B$7:$B$23,0),MATCH(ForecastByChannel!$E122,'Buy Forecast by Month'!$B$7:$Z$7,0)))</f>
        <v>#N/A</v>
      </c>
      <c r="H122" s="39" t="e">
        <f>IF(ISBLANK(INDEX('TWE Forecast by Month'!$B$7:$AB$11,MATCH(ForecastByChannel!$F122,'TWE Forecast by Month'!$B$7:$B$11,0),MATCH(ForecastByChannel!$E122,'TWE Forecast by Month'!$B$7:$AB$7,0))),"",INDEX('TWE Forecast by Month'!$B$7:$AB$11,MATCH(ForecastByChannel!$F122,'TWE Forecast by Month'!$B$7:$B$11,0),MATCH(ForecastByChannel!$E122,'TWE Forecast by Month'!$B$7:$AB$7,0)))</f>
        <v>#N/A</v>
      </c>
      <c r="I122" s="19"/>
    </row>
    <row r="123" spans="1:9" s="11" customFormat="1">
      <c r="A123" s="13" t="str">
        <f>UsedForPicklists!$C$3</f>
        <v>RUS</v>
      </c>
      <c r="B123" s="13" t="str">
        <f>TEXT('File Input'!$C$11,"yyyymmdd")</f>
        <v>yyyymmdd</v>
      </c>
      <c r="C123" s="37" t="str">
        <f>IF(VALUE(LEFT($E123,4))&lt;YEAR('File Input'!$C$11),"Actual",IF(VALUE(LEFT($E123,4))&gt;YEAR('File Input'!$C$11),"Forecast",IF(VALUE(RIGHT($E123,2))&lt;MONTH('File Input'!$C$11),"Actual","Forecast")))</f>
        <v>Forecast</v>
      </c>
      <c r="D123" s="37" t="str">
        <f>'Buy Forecast by Month'!$B$6</f>
        <v>RU-Russia</v>
      </c>
      <c r="E123" s="13" t="str">
        <f>TEXT(202207,0)</f>
        <v>202207</v>
      </c>
      <c r="F123" s="13" t="s">
        <v>848</v>
      </c>
      <c r="G123" s="35" t="e">
        <f>IF(ISBLANK(INDEX('Buy Forecast by Month'!$B$7:$Z$23,MATCH("TOTAL DTC DIGITAL FW BUY",'Buy Forecast by Month'!$B$7:$B$23,0),MATCH(ForecastByChannel!$E123,'Buy Forecast by Month'!$B$7:$Z$7,0))),"",INDEX('Buy Forecast by Month'!$B$7:$Z$23,MATCH("TOTAL DTC DIGITAL FW BUY",'Buy Forecast by Month'!$B$7:$B$23,0),MATCH(ForecastByChannel!$E123,'Buy Forecast by Month'!$B$7:$Z$7,0)))</f>
        <v>#N/A</v>
      </c>
      <c r="H123" s="39" t="e">
        <f>IF(ISBLANK(INDEX('TWE Forecast by Month'!$B$7:$AB$11,MATCH(ForecastByChannel!$F123,'TWE Forecast by Month'!$B$7:$B$11,0),MATCH(ForecastByChannel!$E123,'TWE Forecast by Month'!$B$7:$AB$7,0))),"",INDEX('TWE Forecast by Month'!$B$7:$AB$11,MATCH(ForecastByChannel!$F123,'TWE Forecast by Month'!$B$7:$B$11,0),MATCH(ForecastByChannel!$E123,'TWE Forecast by Month'!$B$7:$AB$7,0)))</f>
        <v>#N/A</v>
      </c>
      <c r="I123" s="19"/>
    </row>
    <row r="124" spans="1:9" s="11" customFormat="1">
      <c r="A124" s="13" t="str">
        <f>UsedForPicklists!$C$3</f>
        <v>RUS</v>
      </c>
      <c r="B124" s="13" t="str">
        <f>TEXT('File Input'!$C$11,"yyyymmdd")</f>
        <v>yyyymmdd</v>
      </c>
      <c r="C124" s="37" t="str">
        <f>IF(VALUE(LEFT($E124,4))&lt;YEAR('File Input'!$C$11),"Actual",IF(VALUE(LEFT($E124,4))&gt;YEAR('File Input'!$C$11),"Forecast",IF(VALUE(RIGHT($E124,2))&lt;MONTH('File Input'!$C$11),"Actual","Forecast")))</f>
        <v>Forecast</v>
      </c>
      <c r="D124" s="37" t="str">
        <f>'Buy Forecast by Month'!$B$6</f>
        <v>RU-Russia</v>
      </c>
      <c r="E124" s="13" t="str">
        <f>TEXT(202207,0)</f>
        <v>202207</v>
      </c>
      <c r="F124" s="13" t="s">
        <v>849</v>
      </c>
      <c r="G124" s="35" t="e">
        <f>IF(ISBLANK(INDEX('Buy Forecast by Month'!$B$7:$Z$23,MATCH("TOTAL WHOLESALE STORES FW BUY",'Buy Forecast by Month'!$B$7:$B$23,0),MATCH(ForecastByChannel!$E124,'Buy Forecast by Month'!$B$7:$Z$7,0))),"",INDEX('Buy Forecast by Month'!$B$7:$Z$23,MATCH("TOTAL WHOLESALE STORES FW BUY",'Buy Forecast by Month'!$B$7:$B$23,0),MATCH(ForecastByChannel!$E124,'Buy Forecast by Month'!$B$7:$Z$7,0)))</f>
        <v>#N/A</v>
      </c>
      <c r="H124" s="39" t="e">
        <f>IF(ISBLANK(INDEX('TWE Forecast by Month'!$B$7:$AB$11,MATCH(ForecastByChannel!$F124,'TWE Forecast by Month'!$B$7:$B$11,0),MATCH(ForecastByChannel!$E124,'TWE Forecast by Month'!$B$7:$AB$7,0))),"",INDEX('TWE Forecast by Month'!$B$7:$AB$11,MATCH(ForecastByChannel!$F124,'TWE Forecast by Month'!$B$7:$B$11,0),MATCH(ForecastByChannel!$E124,'TWE Forecast by Month'!$B$7:$AB$7,0)))</f>
        <v>#N/A</v>
      </c>
      <c r="I124" s="19"/>
    </row>
    <row r="125" spans="1:9" s="11" customFormat="1">
      <c r="A125" s="13" t="str">
        <f>UsedForPicklists!$C$3</f>
        <v>RUS</v>
      </c>
      <c r="B125" s="13" t="str">
        <f>TEXT('File Input'!$C$11,"yyyymmdd")</f>
        <v>yyyymmdd</v>
      </c>
      <c r="C125" s="37" t="str">
        <f>IF(VALUE(LEFT($E125,4))&lt;YEAR('File Input'!$C$11),"Actual",IF(VALUE(LEFT($E125,4))&gt;YEAR('File Input'!$C$11),"Forecast",IF(VALUE(RIGHT($E125,2))&lt;MONTH('File Input'!$C$11),"Actual","Forecast")))</f>
        <v>Forecast</v>
      </c>
      <c r="D125" s="37" t="str">
        <f>'Buy Forecast by Month'!$B$6</f>
        <v>RU-Russia</v>
      </c>
      <c r="E125" s="13" t="str">
        <f>TEXT(202207,0)</f>
        <v>202207</v>
      </c>
      <c r="F125" s="13" t="s">
        <v>850</v>
      </c>
      <c r="G125" s="35" t="e">
        <f>IF(ISBLANK(INDEX('Buy Forecast by Month'!$B$7:$Z$23,MATCH("TOTAL WHOLESALE DIGITAL FW BUY",'Buy Forecast by Month'!$B$7:$B$23,0),MATCH(ForecastByChannel!$E125,'Buy Forecast by Month'!$B$7:$Z$7,0))),"",INDEX('Buy Forecast by Month'!$B$7:$Z$23,MATCH("TOTAL WHOLESALE DIGITAL FW BUY",'Buy Forecast by Month'!$B$7:$B$23,0),MATCH(ForecastByChannel!$E125,'Buy Forecast by Month'!$B$7:$Z$7,0)))</f>
        <v>#N/A</v>
      </c>
      <c r="H125" s="39" t="e">
        <f>IF(ISBLANK(INDEX('TWE Forecast by Month'!$B$7:$AB$11,MATCH(ForecastByChannel!$F125,'TWE Forecast by Month'!$B$7:$B$11,0),MATCH(ForecastByChannel!$E125,'TWE Forecast by Month'!$B$7:$AB$7,0))),"",INDEX('TWE Forecast by Month'!$B$7:$AB$11,MATCH(ForecastByChannel!$F125,'TWE Forecast by Month'!$B$7:$B$11,0),MATCH(ForecastByChannel!$E125,'TWE Forecast by Month'!$B$7:$AB$7,0)))</f>
        <v>#N/A</v>
      </c>
      <c r="I125" s="19"/>
    </row>
    <row r="126" spans="1:9" s="11" customFormat="1">
      <c r="A126" s="13" t="str">
        <f>UsedForPicklists!$C$3</f>
        <v>RUS</v>
      </c>
      <c r="B126" s="13" t="str">
        <f>TEXT('File Input'!$C$11,"yyyymmdd")</f>
        <v>yyyymmdd</v>
      </c>
      <c r="C126" s="37" t="str">
        <f>IF(VALUE(LEFT($E126,4))&lt;YEAR('File Input'!$C$11),"Actual",IF(VALUE(LEFT($E126,4))&gt;YEAR('File Input'!$C$11),"Forecast",IF(VALUE(RIGHT($E126,2))&lt;MONTH('File Input'!$C$11),"Actual","Forecast")))</f>
        <v>Forecast</v>
      </c>
      <c r="D126" s="37" t="str">
        <f>'Buy Forecast by Month'!$B$6</f>
        <v>RU-Russia</v>
      </c>
      <c r="E126" s="13" t="str">
        <f>TEXT(202208,0)</f>
        <v>202208</v>
      </c>
      <c r="F126" s="13" t="s">
        <v>847</v>
      </c>
      <c r="G126" s="35" t="e">
        <f>IF(ISBLANK(INDEX('Buy Forecast by Month'!$B$7:$Z$23,MATCH("TOTAL DTC STORES FW BUY",'Buy Forecast by Month'!$B$7:$B$23,0),MATCH(ForecastByChannel!$E126,'Buy Forecast by Month'!$B$7:$Z$7,0))),"",INDEX('Buy Forecast by Month'!$B$7:$Z$23,MATCH("TOTAL DTC STORES FW BUY",'Buy Forecast by Month'!$B$7:$B$23,0),MATCH(ForecastByChannel!$E126,'Buy Forecast by Month'!$B$7:$Z$7,0)))</f>
        <v>#N/A</v>
      </c>
      <c r="H126" s="39" t="e">
        <f>IF(ISBLANK(INDEX('TWE Forecast by Month'!$B$7:$AB$11,MATCH(ForecastByChannel!$F126,'TWE Forecast by Month'!$B$7:$B$11,0),MATCH(ForecastByChannel!$E126,'TWE Forecast by Month'!$B$7:$AB$7,0))),"",INDEX('TWE Forecast by Month'!$B$7:$AB$11,MATCH(ForecastByChannel!$F126,'TWE Forecast by Month'!$B$7:$B$11,0),MATCH(ForecastByChannel!$E126,'TWE Forecast by Month'!$B$7:$AB$7,0)))</f>
        <v>#N/A</v>
      </c>
      <c r="I126" s="19"/>
    </row>
    <row r="127" spans="1:9" s="11" customFormat="1">
      <c r="A127" s="13" t="str">
        <f>UsedForPicklists!$C$3</f>
        <v>RUS</v>
      </c>
      <c r="B127" s="13" t="str">
        <f>TEXT('File Input'!$C$11,"yyyymmdd")</f>
        <v>yyyymmdd</v>
      </c>
      <c r="C127" s="37" t="str">
        <f>IF(VALUE(LEFT($E127,4))&lt;YEAR('File Input'!$C$11),"Actual",IF(VALUE(LEFT($E127,4))&gt;YEAR('File Input'!$C$11),"Forecast",IF(VALUE(RIGHT($E127,2))&lt;MONTH('File Input'!$C$11),"Actual","Forecast")))</f>
        <v>Forecast</v>
      </c>
      <c r="D127" s="37" t="str">
        <f>'Buy Forecast by Month'!$B$6</f>
        <v>RU-Russia</v>
      </c>
      <c r="E127" s="13" t="str">
        <f>TEXT(202208,0)</f>
        <v>202208</v>
      </c>
      <c r="F127" s="13" t="s">
        <v>848</v>
      </c>
      <c r="G127" s="35" t="e">
        <f>IF(ISBLANK(INDEX('Buy Forecast by Month'!$B$7:$Z$23,MATCH("TOTAL DTC DIGITAL FW BUY",'Buy Forecast by Month'!$B$7:$B$23,0),MATCH(ForecastByChannel!$E127,'Buy Forecast by Month'!$B$7:$Z$7,0))),"",INDEX('Buy Forecast by Month'!$B$7:$Z$23,MATCH("TOTAL DTC DIGITAL FW BUY",'Buy Forecast by Month'!$B$7:$B$23,0),MATCH(ForecastByChannel!$E127,'Buy Forecast by Month'!$B$7:$Z$7,0)))</f>
        <v>#N/A</v>
      </c>
      <c r="H127" s="39" t="e">
        <f>IF(ISBLANK(INDEX('TWE Forecast by Month'!$B$7:$AB$11,MATCH(ForecastByChannel!$F127,'TWE Forecast by Month'!$B$7:$B$11,0),MATCH(ForecastByChannel!$E127,'TWE Forecast by Month'!$B$7:$AB$7,0))),"",INDEX('TWE Forecast by Month'!$B$7:$AB$11,MATCH(ForecastByChannel!$F127,'TWE Forecast by Month'!$B$7:$B$11,0),MATCH(ForecastByChannel!$E127,'TWE Forecast by Month'!$B$7:$AB$7,0)))</f>
        <v>#N/A</v>
      </c>
      <c r="I127" s="19"/>
    </row>
    <row r="128" spans="1:9" s="11" customFormat="1">
      <c r="A128" s="13" t="str">
        <f>UsedForPicklists!$C$3</f>
        <v>RUS</v>
      </c>
      <c r="B128" s="13" t="str">
        <f>TEXT('File Input'!$C$11,"yyyymmdd")</f>
        <v>yyyymmdd</v>
      </c>
      <c r="C128" s="37" t="str">
        <f>IF(VALUE(LEFT($E128,4))&lt;YEAR('File Input'!$C$11),"Actual",IF(VALUE(LEFT($E128,4))&gt;YEAR('File Input'!$C$11),"Forecast",IF(VALUE(RIGHT($E128,2))&lt;MONTH('File Input'!$C$11),"Actual","Forecast")))</f>
        <v>Forecast</v>
      </c>
      <c r="D128" s="37" t="str">
        <f>'Buy Forecast by Month'!$B$6</f>
        <v>RU-Russia</v>
      </c>
      <c r="E128" s="13" t="str">
        <f>TEXT(202208,0)</f>
        <v>202208</v>
      </c>
      <c r="F128" s="13" t="s">
        <v>849</v>
      </c>
      <c r="G128" s="35" t="e">
        <f>IF(ISBLANK(INDEX('Buy Forecast by Month'!$B$7:$Z$23,MATCH("TOTAL WHOLESALE STORES FW BUY",'Buy Forecast by Month'!$B$7:$B$23,0),MATCH(ForecastByChannel!$E128,'Buy Forecast by Month'!$B$7:$Z$7,0))),"",INDEX('Buy Forecast by Month'!$B$7:$Z$23,MATCH("TOTAL WHOLESALE STORES FW BUY",'Buy Forecast by Month'!$B$7:$B$23,0),MATCH(ForecastByChannel!$E128,'Buy Forecast by Month'!$B$7:$Z$7,0)))</f>
        <v>#N/A</v>
      </c>
      <c r="H128" s="39" t="e">
        <f>IF(ISBLANK(INDEX('TWE Forecast by Month'!$B$7:$AB$11,MATCH(ForecastByChannel!$F128,'TWE Forecast by Month'!$B$7:$B$11,0),MATCH(ForecastByChannel!$E128,'TWE Forecast by Month'!$B$7:$AB$7,0))),"",INDEX('TWE Forecast by Month'!$B$7:$AB$11,MATCH(ForecastByChannel!$F128,'TWE Forecast by Month'!$B$7:$B$11,0),MATCH(ForecastByChannel!$E128,'TWE Forecast by Month'!$B$7:$AB$7,0)))</f>
        <v>#N/A</v>
      </c>
      <c r="I128" s="19"/>
    </row>
    <row r="129" spans="1:9" s="11" customFormat="1">
      <c r="A129" s="13" t="str">
        <f>UsedForPicklists!$C$3</f>
        <v>RUS</v>
      </c>
      <c r="B129" s="13" t="str">
        <f>TEXT('File Input'!$C$11,"yyyymmdd")</f>
        <v>yyyymmdd</v>
      </c>
      <c r="C129" s="37" t="str">
        <f>IF(VALUE(LEFT($E129,4))&lt;YEAR('File Input'!$C$11),"Actual",IF(VALUE(LEFT($E129,4))&gt;YEAR('File Input'!$C$11),"Forecast",IF(VALUE(RIGHT($E129,2))&lt;MONTH('File Input'!$C$11),"Actual","Forecast")))</f>
        <v>Forecast</v>
      </c>
      <c r="D129" s="37" t="str">
        <f>'Buy Forecast by Month'!$B$6</f>
        <v>RU-Russia</v>
      </c>
      <c r="E129" s="13" t="str">
        <f>TEXT(202208,0)</f>
        <v>202208</v>
      </c>
      <c r="F129" s="13" t="s">
        <v>850</v>
      </c>
      <c r="G129" s="35" t="e">
        <f>IF(ISBLANK(INDEX('Buy Forecast by Month'!$B$7:$Z$23,MATCH("TOTAL WHOLESALE DIGITAL FW BUY",'Buy Forecast by Month'!$B$7:$B$23,0),MATCH(ForecastByChannel!$E129,'Buy Forecast by Month'!$B$7:$Z$7,0))),"",INDEX('Buy Forecast by Month'!$B$7:$Z$23,MATCH("TOTAL WHOLESALE DIGITAL FW BUY",'Buy Forecast by Month'!$B$7:$B$23,0),MATCH(ForecastByChannel!$E129,'Buy Forecast by Month'!$B$7:$Z$7,0)))</f>
        <v>#N/A</v>
      </c>
      <c r="H129" s="39" t="e">
        <f>IF(ISBLANK(INDEX('TWE Forecast by Month'!$B$7:$AB$11,MATCH(ForecastByChannel!$F129,'TWE Forecast by Month'!$B$7:$B$11,0),MATCH(ForecastByChannel!$E129,'TWE Forecast by Month'!$B$7:$AB$7,0))),"",INDEX('TWE Forecast by Month'!$B$7:$AB$11,MATCH(ForecastByChannel!$F129,'TWE Forecast by Month'!$B$7:$B$11,0),MATCH(ForecastByChannel!$E129,'TWE Forecast by Month'!$B$7:$AB$7,0)))</f>
        <v>#N/A</v>
      </c>
      <c r="I129" s="19"/>
    </row>
    <row r="130" spans="1:9" s="11" customFormat="1">
      <c r="A130" s="13" t="str">
        <f>UsedForPicklists!$C$3</f>
        <v>RUS</v>
      </c>
      <c r="B130" s="13" t="str">
        <f>TEXT('File Input'!$C$11,"yyyymmdd")</f>
        <v>yyyymmdd</v>
      </c>
      <c r="C130" s="37" t="str">
        <f>IF(VALUE(LEFT($E130,4))&lt;YEAR('File Input'!$C$11),"Actual",IF(VALUE(LEFT($E130,4))&gt;YEAR('File Input'!$C$11),"Forecast",IF(VALUE(RIGHT($E130,2))&lt;MONTH('File Input'!$C$11),"Actual","Forecast")))</f>
        <v>Forecast</v>
      </c>
      <c r="D130" s="37" t="str">
        <f>'Buy Forecast by Month'!$B$6</f>
        <v>RU-Russia</v>
      </c>
      <c r="E130" s="13" t="str">
        <f>TEXT(202209,0)</f>
        <v>202209</v>
      </c>
      <c r="F130" s="13" t="s">
        <v>847</v>
      </c>
      <c r="G130" s="35" t="e">
        <f>IF(ISBLANK(INDEX('Buy Forecast by Month'!$B$7:$Z$23,MATCH("TOTAL DTC STORES FW BUY",'Buy Forecast by Month'!$B$7:$B$23,0),MATCH(ForecastByChannel!$E130,'Buy Forecast by Month'!$B$7:$Z$7,0))),"",INDEX('Buy Forecast by Month'!$B$7:$Z$23,MATCH("TOTAL DTC STORES FW BUY",'Buy Forecast by Month'!$B$7:$B$23,0),MATCH(ForecastByChannel!$E130,'Buy Forecast by Month'!$B$7:$Z$7,0)))</f>
        <v>#N/A</v>
      </c>
      <c r="H130" s="39" t="e">
        <f>IF(ISBLANK(INDEX('TWE Forecast by Month'!$B$7:$AB$11,MATCH(ForecastByChannel!$F130,'TWE Forecast by Month'!$B$7:$B$11,0),MATCH(ForecastByChannel!$E130,'TWE Forecast by Month'!$B$7:$AB$7,0))),"",INDEX('TWE Forecast by Month'!$B$7:$AB$11,MATCH(ForecastByChannel!$F130,'TWE Forecast by Month'!$B$7:$B$11,0),MATCH(ForecastByChannel!$E130,'TWE Forecast by Month'!$B$7:$AB$7,0)))</f>
        <v>#N/A</v>
      </c>
      <c r="I130" s="19"/>
    </row>
    <row r="131" spans="1:9" s="11" customFormat="1">
      <c r="A131" s="13" t="str">
        <f>UsedForPicklists!$C$3</f>
        <v>RUS</v>
      </c>
      <c r="B131" s="13" t="str">
        <f>TEXT('File Input'!$C$11,"yyyymmdd")</f>
        <v>yyyymmdd</v>
      </c>
      <c r="C131" s="37" t="str">
        <f>IF(VALUE(LEFT($E131,4))&lt;YEAR('File Input'!$C$11),"Actual",IF(VALUE(LEFT($E131,4))&gt;YEAR('File Input'!$C$11),"Forecast",IF(VALUE(RIGHT($E131,2))&lt;MONTH('File Input'!$C$11),"Actual","Forecast")))</f>
        <v>Forecast</v>
      </c>
      <c r="D131" s="37" t="str">
        <f>'Buy Forecast by Month'!$B$6</f>
        <v>RU-Russia</v>
      </c>
      <c r="E131" s="13" t="str">
        <f>TEXT(202209,0)</f>
        <v>202209</v>
      </c>
      <c r="F131" s="13" t="s">
        <v>848</v>
      </c>
      <c r="G131" s="35" t="e">
        <f>IF(ISBLANK(INDEX('Buy Forecast by Month'!$B$7:$Z$23,MATCH("TOTAL DTC DIGITAL FW BUY",'Buy Forecast by Month'!$B$7:$B$23,0),MATCH(ForecastByChannel!$E131,'Buy Forecast by Month'!$B$7:$Z$7,0))),"",INDEX('Buy Forecast by Month'!$B$7:$Z$23,MATCH("TOTAL DTC DIGITAL FW BUY",'Buy Forecast by Month'!$B$7:$B$23,0),MATCH(ForecastByChannel!$E131,'Buy Forecast by Month'!$B$7:$Z$7,0)))</f>
        <v>#N/A</v>
      </c>
      <c r="H131" s="39" t="e">
        <f>IF(ISBLANK(INDEX('TWE Forecast by Month'!$B$7:$AB$11,MATCH(ForecastByChannel!$F131,'TWE Forecast by Month'!$B$7:$B$11,0),MATCH(ForecastByChannel!$E131,'TWE Forecast by Month'!$B$7:$AB$7,0))),"",INDEX('TWE Forecast by Month'!$B$7:$AB$11,MATCH(ForecastByChannel!$F131,'TWE Forecast by Month'!$B$7:$B$11,0),MATCH(ForecastByChannel!$E131,'TWE Forecast by Month'!$B$7:$AB$7,0)))</f>
        <v>#N/A</v>
      </c>
      <c r="I131" s="19"/>
    </row>
    <row r="132" spans="1:9" s="11" customFormat="1">
      <c r="A132" s="13" t="str">
        <f>UsedForPicklists!$C$3</f>
        <v>RUS</v>
      </c>
      <c r="B132" s="13" t="str">
        <f>TEXT('File Input'!$C$11,"yyyymmdd")</f>
        <v>yyyymmdd</v>
      </c>
      <c r="C132" s="37" t="str">
        <f>IF(VALUE(LEFT($E132,4))&lt;YEAR('File Input'!$C$11),"Actual",IF(VALUE(LEFT($E132,4))&gt;YEAR('File Input'!$C$11),"Forecast",IF(VALUE(RIGHT($E132,2))&lt;MONTH('File Input'!$C$11),"Actual","Forecast")))</f>
        <v>Forecast</v>
      </c>
      <c r="D132" s="37" t="str">
        <f>'Buy Forecast by Month'!$B$6</f>
        <v>RU-Russia</v>
      </c>
      <c r="E132" s="13" t="str">
        <f>TEXT(202209,0)</f>
        <v>202209</v>
      </c>
      <c r="F132" s="13" t="s">
        <v>849</v>
      </c>
      <c r="G132" s="35" t="e">
        <f>IF(ISBLANK(INDEX('Buy Forecast by Month'!$B$7:$Z$23,MATCH("TOTAL WHOLESALE STORES FW BUY",'Buy Forecast by Month'!$B$7:$B$23,0),MATCH(ForecastByChannel!$E132,'Buy Forecast by Month'!$B$7:$Z$7,0))),"",INDEX('Buy Forecast by Month'!$B$7:$Z$23,MATCH("TOTAL WHOLESALE STORES FW BUY",'Buy Forecast by Month'!$B$7:$B$23,0),MATCH(ForecastByChannel!$E132,'Buy Forecast by Month'!$B$7:$Z$7,0)))</f>
        <v>#N/A</v>
      </c>
      <c r="H132" s="39" t="e">
        <f>IF(ISBLANK(INDEX('TWE Forecast by Month'!$B$7:$AB$11,MATCH(ForecastByChannel!$F132,'TWE Forecast by Month'!$B$7:$B$11,0),MATCH(ForecastByChannel!$E132,'TWE Forecast by Month'!$B$7:$AB$7,0))),"",INDEX('TWE Forecast by Month'!$B$7:$AB$11,MATCH(ForecastByChannel!$F132,'TWE Forecast by Month'!$B$7:$B$11,0),MATCH(ForecastByChannel!$E132,'TWE Forecast by Month'!$B$7:$AB$7,0)))</f>
        <v>#N/A</v>
      </c>
      <c r="I132" s="19"/>
    </row>
    <row r="133" spans="1:9" s="11" customFormat="1">
      <c r="A133" s="13" t="str">
        <f>UsedForPicklists!$C$3</f>
        <v>RUS</v>
      </c>
      <c r="B133" s="13" t="str">
        <f>TEXT('File Input'!$C$11,"yyyymmdd")</f>
        <v>yyyymmdd</v>
      </c>
      <c r="C133" s="37" t="str">
        <f>IF(VALUE(LEFT($E133,4))&lt;YEAR('File Input'!$C$11),"Actual",IF(VALUE(LEFT($E133,4))&gt;YEAR('File Input'!$C$11),"Forecast",IF(VALUE(RIGHT($E133,2))&lt;MONTH('File Input'!$C$11),"Actual","Forecast")))</f>
        <v>Forecast</v>
      </c>
      <c r="D133" s="37" t="str">
        <f>'Buy Forecast by Month'!$B$6</f>
        <v>RU-Russia</v>
      </c>
      <c r="E133" s="13" t="str">
        <f>TEXT(202209,0)</f>
        <v>202209</v>
      </c>
      <c r="F133" s="13" t="s">
        <v>850</v>
      </c>
      <c r="G133" s="35" t="e">
        <f>IF(ISBLANK(INDEX('Buy Forecast by Month'!$B$7:$Z$23,MATCH("TOTAL WHOLESALE DIGITAL FW BUY",'Buy Forecast by Month'!$B$7:$B$23,0),MATCH(ForecastByChannel!$E133,'Buy Forecast by Month'!$B$7:$Z$7,0))),"",INDEX('Buy Forecast by Month'!$B$7:$Z$23,MATCH("TOTAL WHOLESALE DIGITAL FW BUY",'Buy Forecast by Month'!$B$7:$B$23,0),MATCH(ForecastByChannel!$E133,'Buy Forecast by Month'!$B$7:$Z$7,0)))</f>
        <v>#N/A</v>
      </c>
      <c r="H133" s="39" t="e">
        <f>IF(ISBLANK(INDEX('TWE Forecast by Month'!$B$7:$AB$11,MATCH(ForecastByChannel!$F133,'TWE Forecast by Month'!$B$7:$B$11,0),MATCH(ForecastByChannel!$E133,'TWE Forecast by Month'!$B$7:$AB$7,0))),"",INDEX('TWE Forecast by Month'!$B$7:$AB$11,MATCH(ForecastByChannel!$F133,'TWE Forecast by Month'!$B$7:$B$11,0),MATCH(ForecastByChannel!$E133,'TWE Forecast by Month'!$B$7:$AB$7,0)))</f>
        <v>#N/A</v>
      </c>
      <c r="I133" s="19"/>
    </row>
    <row r="134" spans="1:9" s="11" customFormat="1">
      <c r="A134" s="13" t="str">
        <f>UsedForPicklists!$C$3</f>
        <v>RUS</v>
      </c>
      <c r="B134" s="13" t="str">
        <f>TEXT('File Input'!$C$11,"yyyymmdd")</f>
        <v>yyyymmdd</v>
      </c>
      <c r="C134" s="37" t="str">
        <f>IF(VALUE(LEFT($E134,4))&lt;YEAR('File Input'!$C$11),"Actual",IF(VALUE(LEFT($E134,4))&gt;YEAR('File Input'!$C$11),"Forecast",IF(VALUE(RIGHT($E134,2))&lt;MONTH('File Input'!$C$11),"Actual","Forecast")))</f>
        <v>Forecast</v>
      </c>
      <c r="D134" s="37" t="str">
        <f>'Buy Forecast by Month'!$B$6</f>
        <v>RU-Russia</v>
      </c>
      <c r="E134" s="13" t="str">
        <f>TEXT(202210,0)</f>
        <v>202210</v>
      </c>
      <c r="F134" s="13" t="s">
        <v>847</v>
      </c>
      <c r="G134" s="35" t="e">
        <f>IF(ISBLANK(INDEX('Buy Forecast by Month'!$B$7:$Z$23,MATCH("TOTAL DTC STORES FW BUY",'Buy Forecast by Month'!$B$7:$B$23,0),MATCH(ForecastByChannel!$E134,'Buy Forecast by Month'!$B$7:$Z$7,0))),"",INDEX('Buy Forecast by Month'!$B$7:$Z$23,MATCH("TOTAL DTC STORES FW BUY",'Buy Forecast by Month'!$B$7:$B$23,0),MATCH(ForecastByChannel!$E134,'Buy Forecast by Month'!$B$7:$Z$7,0)))</f>
        <v>#N/A</v>
      </c>
      <c r="H134" s="39" t="e">
        <f>IF(ISBLANK(INDEX('TWE Forecast by Month'!$B$7:$AB$11,MATCH(ForecastByChannel!$F134,'TWE Forecast by Month'!$B$7:$B$11,0),MATCH(ForecastByChannel!$E134,'TWE Forecast by Month'!$B$7:$AB$7,0))),"",INDEX('TWE Forecast by Month'!$B$7:$AB$11,MATCH(ForecastByChannel!$F134,'TWE Forecast by Month'!$B$7:$B$11,0),MATCH(ForecastByChannel!$E134,'TWE Forecast by Month'!$B$7:$AB$7,0)))</f>
        <v>#N/A</v>
      </c>
      <c r="I134" s="19"/>
    </row>
    <row r="135" spans="1:9" s="11" customFormat="1">
      <c r="A135" s="13" t="str">
        <f>UsedForPicklists!$C$3</f>
        <v>RUS</v>
      </c>
      <c r="B135" s="13" t="str">
        <f>TEXT('File Input'!$C$11,"yyyymmdd")</f>
        <v>yyyymmdd</v>
      </c>
      <c r="C135" s="37" t="str">
        <f>IF(VALUE(LEFT($E135,4))&lt;YEAR('File Input'!$C$11),"Actual",IF(VALUE(LEFT($E135,4))&gt;YEAR('File Input'!$C$11),"Forecast",IF(VALUE(RIGHT($E135,2))&lt;MONTH('File Input'!$C$11),"Actual","Forecast")))</f>
        <v>Forecast</v>
      </c>
      <c r="D135" s="37" t="str">
        <f>'Buy Forecast by Month'!$B$6</f>
        <v>RU-Russia</v>
      </c>
      <c r="E135" s="13" t="str">
        <f>TEXT(202210,0)</f>
        <v>202210</v>
      </c>
      <c r="F135" s="13" t="s">
        <v>848</v>
      </c>
      <c r="G135" s="35" t="e">
        <f>IF(ISBLANK(INDEX('Buy Forecast by Month'!$B$7:$Z$23,MATCH("TOTAL DTC DIGITAL FW BUY",'Buy Forecast by Month'!$B$7:$B$23,0),MATCH(ForecastByChannel!$E135,'Buy Forecast by Month'!$B$7:$Z$7,0))),"",INDEX('Buy Forecast by Month'!$B$7:$Z$23,MATCH("TOTAL DTC DIGITAL FW BUY",'Buy Forecast by Month'!$B$7:$B$23,0),MATCH(ForecastByChannel!$E135,'Buy Forecast by Month'!$B$7:$Z$7,0)))</f>
        <v>#N/A</v>
      </c>
      <c r="H135" s="39" t="e">
        <f>IF(ISBLANK(INDEX('TWE Forecast by Month'!$B$7:$AB$11,MATCH(ForecastByChannel!$F135,'TWE Forecast by Month'!$B$7:$B$11,0),MATCH(ForecastByChannel!$E135,'TWE Forecast by Month'!$B$7:$AB$7,0))),"",INDEX('TWE Forecast by Month'!$B$7:$AB$11,MATCH(ForecastByChannel!$F135,'TWE Forecast by Month'!$B$7:$B$11,0),MATCH(ForecastByChannel!$E135,'TWE Forecast by Month'!$B$7:$AB$7,0)))</f>
        <v>#N/A</v>
      </c>
      <c r="I135" s="19"/>
    </row>
    <row r="136" spans="1:9" s="11" customFormat="1">
      <c r="A136" s="13" t="str">
        <f>UsedForPicklists!$C$3</f>
        <v>RUS</v>
      </c>
      <c r="B136" s="13" t="str">
        <f>TEXT('File Input'!$C$11,"yyyymmdd")</f>
        <v>yyyymmdd</v>
      </c>
      <c r="C136" s="37" t="str">
        <f>IF(VALUE(LEFT($E136,4))&lt;YEAR('File Input'!$C$11),"Actual",IF(VALUE(LEFT($E136,4))&gt;YEAR('File Input'!$C$11),"Forecast",IF(VALUE(RIGHT($E136,2))&lt;MONTH('File Input'!$C$11),"Actual","Forecast")))</f>
        <v>Forecast</v>
      </c>
      <c r="D136" s="37" t="str">
        <f>'Buy Forecast by Month'!$B$6</f>
        <v>RU-Russia</v>
      </c>
      <c r="E136" s="13" t="str">
        <f>TEXT(202210,0)</f>
        <v>202210</v>
      </c>
      <c r="F136" s="13" t="s">
        <v>849</v>
      </c>
      <c r="G136" s="35" t="e">
        <f>IF(ISBLANK(INDEX('Buy Forecast by Month'!$B$7:$Z$23,MATCH("TOTAL WHOLESALE STORES FW BUY",'Buy Forecast by Month'!$B$7:$B$23,0),MATCH(ForecastByChannel!$E136,'Buy Forecast by Month'!$B$7:$Z$7,0))),"",INDEX('Buy Forecast by Month'!$B$7:$Z$23,MATCH("TOTAL WHOLESALE STORES FW BUY",'Buy Forecast by Month'!$B$7:$B$23,0),MATCH(ForecastByChannel!$E136,'Buy Forecast by Month'!$B$7:$Z$7,0)))</f>
        <v>#N/A</v>
      </c>
      <c r="H136" s="39" t="e">
        <f>IF(ISBLANK(INDEX('TWE Forecast by Month'!$B$7:$AB$11,MATCH(ForecastByChannel!$F136,'TWE Forecast by Month'!$B$7:$B$11,0),MATCH(ForecastByChannel!$E136,'TWE Forecast by Month'!$B$7:$AB$7,0))),"",INDEX('TWE Forecast by Month'!$B$7:$AB$11,MATCH(ForecastByChannel!$F136,'TWE Forecast by Month'!$B$7:$B$11,0),MATCH(ForecastByChannel!$E136,'TWE Forecast by Month'!$B$7:$AB$7,0)))</f>
        <v>#N/A</v>
      </c>
      <c r="I136" s="19"/>
    </row>
    <row r="137" spans="1:9" s="11" customFormat="1">
      <c r="A137" s="13" t="str">
        <f>UsedForPicklists!$C$3</f>
        <v>RUS</v>
      </c>
      <c r="B137" s="13" t="str">
        <f>TEXT('File Input'!$C$11,"yyyymmdd")</f>
        <v>yyyymmdd</v>
      </c>
      <c r="C137" s="37" t="str">
        <f>IF(VALUE(LEFT($E137,4))&lt;YEAR('File Input'!$C$11),"Actual",IF(VALUE(LEFT($E137,4))&gt;YEAR('File Input'!$C$11),"Forecast",IF(VALUE(RIGHT($E137,2))&lt;MONTH('File Input'!$C$11),"Actual","Forecast")))</f>
        <v>Forecast</v>
      </c>
      <c r="D137" s="37" t="str">
        <f>'Buy Forecast by Month'!$B$6</f>
        <v>RU-Russia</v>
      </c>
      <c r="E137" s="13" t="str">
        <f>TEXT(202210,0)</f>
        <v>202210</v>
      </c>
      <c r="F137" s="13" t="s">
        <v>850</v>
      </c>
      <c r="G137" s="35" t="e">
        <f>IF(ISBLANK(INDEX('Buy Forecast by Month'!$B$7:$Z$23,MATCH("TOTAL WHOLESALE DIGITAL FW BUY",'Buy Forecast by Month'!$B$7:$B$23,0),MATCH(ForecastByChannel!$E137,'Buy Forecast by Month'!$B$7:$Z$7,0))),"",INDEX('Buy Forecast by Month'!$B$7:$Z$23,MATCH("TOTAL WHOLESALE DIGITAL FW BUY",'Buy Forecast by Month'!$B$7:$B$23,0),MATCH(ForecastByChannel!$E137,'Buy Forecast by Month'!$B$7:$Z$7,0)))</f>
        <v>#N/A</v>
      </c>
      <c r="H137" s="39" t="e">
        <f>IF(ISBLANK(INDEX('TWE Forecast by Month'!$B$7:$AB$11,MATCH(ForecastByChannel!$F137,'TWE Forecast by Month'!$B$7:$B$11,0),MATCH(ForecastByChannel!$E137,'TWE Forecast by Month'!$B$7:$AB$7,0))),"",INDEX('TWE Forecast by Month'!$B$7:$AB$11,MATCH(ForecastByChannel!$F137,'TWE Forecast by Month'!$B$7:$B$11,0),MATCH(ForecastByChannel!$E137,'TWE Forecast by Month'!$B$7:$AB$7,0)))</f>
        <v>#N/A</v>
      </c>
      <c r="I137" s="19"/>
    </row>
    <row r="138" spans="1:9" s="11" customFormat="1">
      <c r="A138" s="13" t="str">
        <f>UsedForPicklists!$C$3</f>
        <v>RUS</v>
      </c>
      <c r="B138" s="13" t="str">
        <f>TEXT('File Input'!$C$11,"yyyymmdd")</f>
        <v>yyyymmdd</v>
      </c>
      <c r="C138" s="37" t="str">
        <f>IF(VALUE(LEFT($E138,4))&lt;YEAR('File Input'!$C$11),"Actual",IF(VALUE(LEFT($E138,4))&gt;YEAR('File Input'!$C$11),"Forecast",IF(VALUE(RIGHT($E138,2))&lt;MONTH('File Input'!$C$11),"Actual","Forecast")))</f>
        <v>Forecast</v>
      </c>
      <c r="D138" s="37" t="str">
        <f>'Buy Forecast by Month'!$B$6</f>
        <v>RU-Russia</v>
      </c>
      <c r="E138" s="13" t="str">
        <f>TEXT(202211,0)</f>
        <v>202211</v>
      </c>
      <c r="F138" s="13" t="s">
        <v>847</v>
      </c>
      <c r="G138" s="35" t="e">
        <f>IF(ISBLANK(INDEX('Buy Forecast by Month'!$B$7:$Z$23,MATCH("TOTAL DTC STORES FW BUY",'Buy Forecast by Month'!$B$7:$B$23,0),MATCH(ForecastByChannel!$E138,'Buy Forecast by Month'!$B$7:$Z$7,0))),"",INDEX('Buy Forecast by Month'!$B$7:$Z$23,MATCH("TOTAL DTC STORES FW BUY",'Buy Forecast by Month'!$B$7:$B$23,0),MATCH(ForecastByChannel!$E138,'Buy Forecast by Month'!$B$7:$Z$7,0)))</f>
        <v>#N/A</v>
      </c>
      <c r="H138" s="39" t="e">
        <f>IF(ISBLANK(INDEX('TWE Forecast by Month'!$B$7:$AB$11,MATCH(ForecastByChannel!$F138,'TWE Forecast by Month'!$B$7:$B$11,0),MATCH(ForecastByChannel!$E138,'TWE Forecast by Month'!$B$7:$AB$7,0))),"",INDEX('TWE Forecast by Month'!$B$7:$AB$11,MATCH(ForecastByChannel!$F138,'TWE Forecast by Month'!$B$7:$B$11,0),MATCH(ForecastByChannel!$E138,'TWE Forecast by Month'!$B$7:$AB$7,0)))</f>
        <v>#N/A</v>
      </c>
      <c r="I138" s="19"/>
    </row>
    <row r="139" spans="1:9" s="11" customFormat="1">
      <c r="A139" s="13" t="str">
        <f>UsedForPicklists!$C$3</f>
        <v>RUS</v>
      </c>
      <c r="B139" s="13" t="str">
        <f>TEXT('File Input'!$C$11,"yyyymmdd")</f>
        <v>yyyymmdd</v>
      </c>
      <c r="C139" s="37" t="str">
        <f>IF(VALUE(LEFT($E139,4))&lt;YEAR('File Input'!$C$11),"Actual",IF(VALUE(LEFT($E139,4))&gt;YEAR('File Input'!$C$11),"Forecast",IF(VALUE(RIGHT($E139,2))&lt;MONTH('File Input'!$C$11),"Actual","Forecast")))</f>
        <v>Forecast</v>
      </c>
      <c r="D139" s="37" t="str">
        <f>'Buy Forecast by Month'!$B$6</f>
        <v>RU-Russia</v>
      </c>
      <c r="E139" s="13" t="str">
        <f>TEXT(202211,0)</f>
        <v>202211</v>
      </c>
      <c r="F139" s="13" t="s">
        <v>848</v>
      </c>
      <c r="G139" s="35" t="e">
        <f>IF(ISBLANK(INDEX('Buy Forecast by Month'!$B$7:$Z$23,MATCH("TOTAL DTC DIGITAL FW BUY",'Buy Forecast by Month'!$B$7:$B$23,0),MATCH(ForecastByChannel!$E139,'Buy Forecast by Month'!$B$7:$Z$7,0))),"",INDEX('Buy Forecast by Month'!$B$7:$Z$23,MATCH("TOTAL DTC DIGITAL FW BUY",'Buy Forecast by Month'!$B$7:$B$23,0),MATCH(ForecastByChannel!$E139,'Buy Forecast by Month'!$B$7:$Z$7,0)))</f>
        <v>#N/A</v>
      </c>
      <c r="H139" s="39" t="e">
        <f>IF(ISBLANK(INDEX('TWE Forecast by Month'!$B$7:$AB$11,MATCH(ForecastByChannel!$F139,'TWE Forecast by Month'!$B$7:$B$11,0),MATCH(ForecastByChannel!$E139,'TWE Forecast by Month'!$B$7:$AB$7,0))),"",INDEX('TWE Forecast by Month'!$B$7:$AB$11,MATCH(ForecastByChannel!$F139,'TWE Forecast by Month'!$B$7:$B$11,0),MATCH(ForecastByChannel!$E139,'TWE Forecast by Month'!$B$7:$AB$7,0)))</f>
        <v>#N/A</v>
      </c>
      <c r="I139" s="19"/>
    </row>
    <row r="140" spans="1:9" s="11" customFormat="1">
      <c r="A140" s="13" t="str">
        <f>UsedForPicklists!$C$3</f>
        <v>RUS</v>
      </c>
      <c r="B140" s="13" t="str">
        <f>TEXT('File Input'!$C$11,"yyyymmdd")</f>
        <v>yyyymmdd</v>
      </c>
      <c r="C140" s="37" t="str">
        <f>IF(VALUE(LEFT($E140,4))&lt;YEAR('File Input'!$C$11),"Actual",IF(VALUE(LEFT($E140,4))&gt;YEAR('File Input'!$C$11),"Forecast",IF(VALUE(RIGHT($E140,2))&lt;MONTH('File Input'!$C$11),"Actual","Forecast")))</f>
        <v>Forecast</v>
      </c>
      <c r="D140" s="37" t="str">
        <f>'Buy Forecast by Month'!$B$6</f>
        <v>RU-Russia</v>
      </c>
      <c r="E140" s="13" t="str">
        <f>TEXT(202211,0)</f>
        <v>202211</v>
      </c>
      <c r="F140" s="13" t="s">
        <v>849</v>
      </c>
      <c r="G140" s="35" t="e">
        <f>IF(ISBLANK(INDEX('Buy Forecast by Month'!$B$7:$Z$23,MATCH("TOTAL WHOLESALE STORES FW BUY",'Buy Forecast by Month'!$B$7:$B$23,0),MATCH(ForecastByChannel!$E140,'Buy Forecast by Month'!$B$7:$Z$7,0))),"",INDEX('Buy Forecast by Month'!$B$7:$Z$23,MATCH("TOTAL WHOLESALE STORES FW BUY",'Buy Forecast by Month'!$B$7:$B$23,0),MATCH(ForecastByChannel!$E140,'Buy Forecast by Month'!$B$7:$Z$7,0)))</f>
        <v>#N/A</v>
      </c>
      <c r="H140" s="39" t="e">
        <f>IF(ISBLANK(INDEX('TWE Forecast by Month'!$B$7:$AB$11,MATCH(ForecastByChannel!$F140,'TWE Forecast by Month'!$B$7:$B$11,0),MATCH(ForecastByChannel!$E140,'TWE Forecast by Month'!$B$7:$AB$7,0))),"",INDEX('TWE Forecast by Month'!$B$7:$AB$11,MATCH(ForecastByChannel!$F140,'TWE Forecast by Month'!$B$7:$B$11,0),MATCH(ForecastByChannel!$E140,'TWE Forecast by Month'!$B$7:$AB$7,0)))</f>
        <v>#N/A</v>
      </c>
      <c r="I140" s="19"/>
    </row>
    <row r="141" spans="1:9" s="11" customFormat="1">
      <c r="A141" s="13" t="str">
        <f>UsedForPicklists!$C$3</f>
        <v>RUS</v>
      </c>
      <c r="B141" s="13" t="str">
        <f>TEXT('File Input'!$C$11,"yyyymmdd")</f>
        <v>yyyymmdd</v>
      </c>
      <c r="C141" s="37" t="str">
        <f>IF(VALUE(LEFT($E141,4))&lt;YEAR('File Input'!$C$11),"Actual",IF(VALUE(LEFT($E141,4))&gt;YEAR('File Input'!$C$11),"Forecast",IF(VALUE(RIGHT($E141,2))&lt;MONTH('File Input'!$C$11),"Actual","Forecast")))</f>
        <v>Forecast</v>
      </c>
      <c r="D141" s="37" t="str">
        <f>'Buy Forecast by Month'!$B$6</f>
        <v>RU-Russia</v>
      </c>
      <c r="E141" s="13" t="str">
        <f>TEXT(202211,0)</f>
        <v>202211</v>
      </c>
      <c r="F141" s="13" t="s">
        <v>850</v>
      </c>
      <c r="G141" s="35" t="e">
        <f>IF(ISBLANK(INDEX('Buy Forecast by Month'!$B$7:$Z$23,MATCH("TOTAL WHOLESALE DIGITAL FW BUY",'Buy Forecast by Month'!$B$7:$B$23,0),MATCH(ForecastByChannel!$E141,'Buy Forecast by Month'!$B$7:$Z$7,0))),"",INDEX('Buy Forecast by Month'!$B$7:$Z$23,MATCH("TOTAL WHOLESALE DIGITAL FW BUY",'Buy Forecast by Month'!$B$7:$B$23,0),MATCH(ForecastByChannel!$E141,'Buy Forecast by Month'!$B$7:$Z$7,0)))</f>
        <v>#N/A</v>
      </c>
      <c r="H141" s="39" t="e">
        <f>IF(ISBLANK(INDEX('TWE Forecast by Month'!$B$7:$AB$11,MATCH(ForecastByChannel!$F141,'TWE Forecast by Month'!$B$7:$B$11,0),MATCH(ForecastByChannel!$E141,'TWE Forecast by Month'!$B$7:$AB$7,0))),"",INDEX('TWE Forecast by Month'!$B$7:$AB$11,MATCH(ForecastByChannel!$F141,'TWE Forecast by Month'!$B$7:$B$11,0),MATCH(ForecastByChannel!$E141,'TWE Forecast by Month'!$B$7:$AB$7,0)))</f>
        <v>#N/A</v>
      </c>
      <c r="I141" s="19"/>
    </row>
    <row r="142" spans="1:9" s="11" customFormat="1">
      <c r="A142" s="13" t="str">
        <f>UsedForPicklists!$C$3</f>
        <v>RUS</v>
      </c>
      <c r="B142" s="13" t="str">
        <f>TEXT('File Input'!$C$11,"yyyymmdd")</f>
        <v>yyyymmdd</v>
      </c>
      <c r="C142" s="37" t="str">
        <f>IF(VALUE(LEFT($E142,4))&lt;YEAR('File Input'!$C$11),"Actual",IF(VALUE(LEFT($E142,4))&gt;YEAR('File Input'!$C$11),"Forecast",IF(VALUE(RIGHT($E142,2))&lt;MONTH('File Input'!$C$11),"Actual","Forecast")))</f>
        <v>Forecast</v>
      </c>
      <c r="D142" s="37" t="str">
        <f>'Buy Forecast by Month'!$B$6</f>
        <v>RU-Russia</v>
      </c>
      <c r="E142" s="13" t="str">
        <f>TEXT(202212,0)</f>
        <v>202212</v>
      </c>
      <c r="F142" s="13" t="s">
        <v>847</v>
      </c>
      <c r="G142" s="35" t="e">
        <f>IF(ISBLANK(INDEX('Buy Forecast by Month'!$B$7:$Z$23,MATCH("TOTAL DTC STORES FW BUY",'Buy Forecast by Month'!$B$7:$B$23,0),MATCH(ForecastByChannel!$E142,'Buy Forecast by Month'!$B$7:$Z$7,0))),"",INDEX('Buy Forecast by Month'!$B$7:$Z$23,MATCH("TOTAL DTC STORES FW BUY",'Buy Forecast by Month'!$B$7:$B$23,0),MATCH(ForecastByChannel!$E142,'Buy Forecast by Month'!$B$7:$Z$7,0)))</f>
        <v>#N/A</v>
      </c>
      <c r="H142" s="39" t="e">
        <f>IF(ISBLANK(INDEX('TWE Forecast by Month'!$B$7:$AB$11,MATCH(ForecastByChannel!$F142,'TWE Forecast by Month'!$B$7:$B$11,0),MATCH(ForecastByChannel!$E142,'TWE Forecast by Month'!$B$7:$AB$7,0))),"",INDEX('TWE Forecast by Month'!$B$7:$AB$11,MATCH(ForecastByChannel!$F142,'TWE Forecast by Month'!$B$7:$B$11,0),MATCH(ForecastByChannel!$E142,'TWE Forecast by Month'!$B$7:$AB$7,0)))</f>
        <v>#N/A</v>
      </c>
      <c r="I142" s="19"/>
    </row>
    <row r="143" spans="1:9" s="11" customFormat="1">
      <c r="A143" s="13" t="str">
        <f>UsedForPicklists!$C$3</f>
        <v>RUS</v>
      </c>
      <c r="B143" s="13" t="str">
        <f>TEXT('File Input'!$C$11,"yyyymmdd")</f>
        <v>yyyymmdd</v>
      </c>
      <c r="C143" s="37" t="str">
        <f>IF(VALUE(LEFT($E143,4))&lt;YEAR('File Input'!$C$11),"Actual",IF(VALUE(LEFT($E143,4))&gt;YEAR('File Input'!$C$11),"Forecast",IF(VALUE(RIGHT($E143,2))&lt;MONTH('File Input'!$C$11),"Actual","Forecast")))</f>
        <v>Forecast</v>
      </c>
      <c r="D143" s="37" t="str">
        <f>'Buy Forecast by Month'!$B$6</f>
        <v>RU-Russia</v>
      </c>
      <c r="E143" s="13" t="str">
        <f>TEXT(202212,0)</f>
        <v>202212</v>
      </c>
      <c r="F143" s="13" t="s">
        <v>848</v>
      </c>
      <c r="G143" s="35" t="e">
        <f>IF(ISBLANK(INDEX('Buy Forecast by Month'!$B$7:$Z$23,MATCH("TOTAL DTC DIGITAL FW BUY",'Buy Forecast by Month'!$B$7:$B$23,0),MATCH(ForecastByChannel!$E143,'Buy Forecast by Month'!$B$7:$Z$7,0))),"",INDEX('Buy Forecast by Month'!$B$7:$Z$23,MATCH("TOTAL DTC DIGITAL FW BUY",'Buy Forecast by Month'!$B$7:$B$23,0),MATCH(ForecastByChannel!$E143,'Buy Forecast by Month'!$B$7:$Z$7,0)))</f>
        <v>#N/A</v>
      </c>
      <c r="H143" s="39" t="e">
        <f>IF(ISBLANK(INDEX('TWE Forecast by Month'!$B$7:$AB$11,MATCH(ForecastByChannel!$F143,'TWE Forecast by Month'!$B$7:$B$11,0),MATCH(ForecastByChannel!$E143,'TWE Forecast by Month'!$B$7:$AB$7,0))),"",INDEX('TWE Forecast by Month'!$B$7:$AB$11,MATCH(ForecastByChannel!$F143,'TWE Forecast by Month'!$B$7:$B$11,0),MATCH(ForecastByChannel!$E143,'TWE Forecast by Month'!$B$7:$AB$7,0)))</f>
        <v>#N/A</v>
      </c>
      <c r="I143" s="19"/>
    </row>
    <row r="144" spans="1:9" s="11" customFormat="1">
      <c r="A144" s="13" t="str">
        <f>UsedForPicklists!$C$3</f>
        <v>RUS</v>
      </c>
      <c r="B144" s="13" t="str">
        <f>TEXT('File Input'!$C$11,"yyyymmdd")</f>
        <v>yyyymmdd</v>
      </c>
      <c r="C144" s="37" t="str">
        <f>IF(VALUE(LEFT($E144,4))&lt;YEAR('File Input'!$C$11),"Actual",IF(VALUE(LEFT($E144,4))&gt;YEAR('File Input'!$C$11),"Forecast",IF(VALUE(RIGHT($E144,2))&lt;MONTH('File Input'!$C$11),"Actual","Forecast")))</f>
        <v>Forecast</v>
      </c>
      <c r="D144" s="37" t="str">
        <f>'Buy Forecast by Month'!$B$6</f>
        <v>RU-Russia</v>
      </c>
      <c r="E144" s="13" t="str">
        <f>TEXT(202212,0)</f>
        <v>202212</v>
      </c>
      <c r="F144" s="13" t="s">
        <v>849</v>
      </c>
      <c r="G144" s="35" t="e">
        <f>IF(ISBLANK(INDEX('Buy Forecast by Month'!$B$7:$Z$23,MATCH("TOTAL WHOLESALE STORES FW BUY",'Buy Forecast by Month'!$B$7:$B$23,0),MATCH(ForecastByChannel!$E144,'Buy Forecast by Month'!$B$7:$Z$7,0))),"",INDEX('Buy Forecast by Month'!$B$7:$Z$23,MATCH("TOTAL WHOLESALE STORES FW BUY",'Buy Forecast by Month'!$B$7:$B$23,0),MATCH(ForecastByChannel!$E144,'Buy Forecast by Month'!$B$7:$Z$7,0)))</f>
        <v>#N/A</v>
      </c>
      <c r="H144" s="39" t="e">
        <f>IF(ISBLANK(INDEX('TWE Forecast by Month'!$B$7:$AB$11,MATCH(ForecastByChannel!$F144,'TWE Forecast by Month'!$B$7:$B$11,0),MATCH(ForecastByChannel!$E144,'TWE Forecast by Month'!$B$7:$AB$7,0))),"",INDEX('TWE Forecast by Month'!$B$7:$AB$11,MATCH(ForecastByChannel!$F144,'TWE Forecast by Month'!$B$7:$B$11,0),MATCH(ForecastByChannel!$E144,'TWE Forecast by Month'!$B$7:$AB$7,0)))</f>
        <v>#N/A</v>
      </c>
      <c r="I144" s="19"/>
    </row>
    <row r="145" spans="1:10" s="11" customFormat="1">
      <c r="A145" s="13" t="str">
        <f>UsedForPicklists!$C$3</f>
        <v>RUS</v>
      </c>
      <c r="B145" s="13" t="str">
        <f>TEXT('File Input'!$C$11,"yyyymmdd")</f>
        <v>yyyymmdd</v>
      </c>
      <c r="C145" s="37" t="str">
        <f>IF(VALUE(LEFT($E145,4))&lt;YEAR('File Input'!$C$11),"Actual",IF(VALUE(LEFT($E145,4))&gt;YEAR('File Input'!$C$11),"Forecast",IF(VALUE(RIGHT($E145,2))&lt;MONTH('File Input'!$C$11),"Actual","Forecast")))</f>
        <v>Forecast</v>
      </c>
      <c r="D145" s="37" t="str">
        <f>'Buy Forecast by Month'!$B$6</f>
        <v>RU-Russia</v>
      </c>
      <c r="E145" s="13" t="str">
        <f>TEXT(202212,0)</f>
        <v>202212</v>
      </c>
      <c r="F145" s="13" t="s">
        <v>850</v>
      </c>
      <c r="G145" s="35" t="e">
        <f>IF(ISBLANK(INDEX('Buy Forecast by Month'!$B$7:$Z$23,MATCH("TOTAL WHOLESALE DIGITAL FW BUY",'Buy Forecast by Month'!$B$7:$B$23,0),MATCH(ForecastByChannel!$E145,'Buy Forecast by Month'!$B$7:$Z$7,0))),"",INDEX('Buy Forecast by Month'!$B$7:$Z$23,MATCH("TOTAL WHOLESALE DIGITAL FW BUY",'Buy Forecast by Month'!$B$7:$B$23,0),MATCH(ForecastByChannel!$E145,'Buy Forecast by Month'!$B$7:$Z$7,0)))</f>
        <v>#N/A</v>
      </c>
      <c r="H145" s="39" t="e">
        <f>IF(ISBLANK(INDEX('TWE Forecast by Month'!$B$7:$AB$11,MATCH(ForecastByChannel!$F145,'TWE Forecast by Month'!$B$7:$B$11,0),MATCH(ForecastByChannel!$E145,'TWE Forecast by Month'!$B$7:$AB$7,0))),"",INDEX('TWE Forecast by Month'!$B$7:$AB$11,MATCH(ForecastByChannel!$F145,'TWE Forecast by Month'!$B$7:$B$11,0),MATCH(ForecastByChannel!$E145,'TWE Forecast by Month'!$B$7:$AB$7,0)))</f>
        <v>#N/A</v>
      </c>
      <c r="I145" s="19"/>
    </row>
    <row r="146" spans="1:10">
      <c r="A146" s="13" t="str">
        <f>UsedForPicklists!$C$3</f>
        <v>RUS</v>
      </c>
      <c r="B146" s="13" t="str">
        <f>TEXT('File Input'!$C$11,"yyyymmdd")</f>
        <v>yyyymmdd</v>
      </c>
      <c r="C146" s="37" t="s">
        <v>558</v>
      </c>
      <c r="D146" s="13" t="str">
        <f>'Buy Forecast by Month'!$B$27</f>
        <v>RU-Russia</v>
      </c>
      <c r="E146" s="13" t="str">
        <f>TEXT(202101,0)</f>
        <v>202101</v>
      </c>
      <c r="F146" s="13" t="s">
        <v>847</v>
      </c>
      <c r="G146" s="35" t="e">
        <f>IF(ISBLANK(INDEX('Buy Forecast by Month'!$B$28:$Z$44,MATCH("TOTAL DTC STORES FW BUY",'Buy Forecast by Month'!$B$28:$B$44,0),MATCH(ForecastByChannel!$E146,'Buy Forecast by Month'!$B$28:$Z$28,0))),"",INDEX('Buy Forecast by Month'!$B$28:$Z$44,MATCH("TOTAL DTC STORES FW BUY",'Buy Forecast by Month'!$B$28:$B$44,0),MATCH(ForecastByChannel!$E146,'Buy Forecast by Month'!$B$28:$Z$28,0)))</f>
        <v>#N/A</v>
      </c>
      <c r="H146" s="39"/>
      <c r="J146" s="11"/>
    </row>
    <row r="147" spans="1:10">
      <c r="A147" s="13" t="str">
        <f>UsedForPicklists!$C$3</f>
        <v>RUS</v>
      </c>
      <c r="B147" s="13" t="str">
        <f>TEXT('File Input'!$C$11,"yyyymmdd")</f>
        <v>yyyymmdd</v>
      </c>
      <c r="C147" s="37" t="s">
        <v>558</v>
      </c>
      <c r="D147" s="13" t="str">
        <f>'Buy Forecast by Month'!$B$27</f>
        <v>RU-Russia</v>
      </c>
      <c r="E147" s="13" t="str">
        <f>TEXT(202101,0)</f>
        <v>202101</v>
      </c>
      <c r="F147" s="13" t="s">
        <v>848</v>
      </c>
      <c r="G147" s="35" t="e">
        <f>IF(ISBLANK(INDEX('Buy Forecast by Month'!$B$28:$Z$44,MATCH("TOTAL DTC DIGITAL FW BUY",'Buy Forecast by Month'!$B$28:$B$44,0),MATCH(ForecastByChannel!$E147,'Buy Forecast by Month'!$B$28:$Z$28,0))),"",INDEX('Buy Forecast by Month'!$B$28:$Z$44,MATCH("TOTAL DTC DIGITAL FW BUY",'Buy Forecast by Month'!$B$28:$B$44,0),MATCH(ForecastByChannel!$E147,'Buy Forecast by Month'!$B$28:$Z$28,0)))</f>
        <v>#N/A</v>
      </c>
      <c r="H147" s="39"/>
      <c r="J147" s="11"/>
    </row>
    <row r="148" spans="1:10" s="11" customFormat="1">
      <c r="A148" s="13" t="str">
        <f>UsedForPicklists!$C$3</f>
        <v>RUS</v>
      </c>
      <c r="B148" s="13" t="str">
        <f>TEXT('File Input'!$C$11,"yyyymmdd")</f>
        <v>yyyymmdd</v>
      </c>
      <c r="C148" s="37" t="s">
        <v>558</v>
      </c>
      <c r="D148" s="13" t="str">
        <f>'Buy Forecast by Month'!$B$27</f>
        <v>RU-Russia</v>
      </c>
      <c r="E148" s="13" t="str">
        <f>TEXT(202101,0)</f>
        <v>202101</v>
      </c>
      <c r="F148" s="13" t="s">
        <v>849</v>
      </c>
      <c r="G148" s="35" t="e">
        <f>IF(ISBLANK(INDEX('Buy Forecast by Month'!$B$28:$Z$44,MATCH("TOTAL WHOLESALE STORES FW BUY",'Buy Forecast by Month'!$B$28:$B$44,0),MATCH(ForecastByChannel!$E148,'Buy Forecast by Month'!$B$28:$Z$28,0))),"",INDEX('Buy Forecast by Month'!$B$28:$Z$44,MATCH("TOTAL WHOLESALE STORES FW BUY",'Buy Forecast by Month'!$B$28:$B$44,0),MATCH(ForecastByChannel!$E148,'Buy Forecast by Month'!$B$28:$Z$28,0)))</f>
        <v>#N/A</v>
      </c>
      <c r="H148" s="39"/>
    </row>
    <row r="149" spans="1:10" s="11" customFormat="1">
      <c r="A149" s="13" t="str">
        <f>UsedForPicklists!$C$3</f>
        <v>RUS</v>
      </c>
      <c r="B149" s="13" t="str">
        <f>TEXT('File Input'!$C$11,"yyyymmdd")</f>
        <v>yyyymmdd</v>
      </c>
      <c r="C149" s="37" t="s">
        <v>558</v>
      </c>
      <c r="D149" s="13" t="str">
        <f>'Buy Forecast by Month'!$B$27</f>
        <v>RU-Russia</v>
      </c>
      <c r="E149" s="13" t="str">
        <f>TEXT(202101,0)</f>
        <v>202101</v>
      </c>
      <c r="F149" s="13" t="s">
        <v>850</v>
      </c>
      <c r="G149" s="35" t="e">
        <f>IF(ISBLANK(INDEX('Buy Forecast by Month'!$B$28:$Z$44,MATCH("TOTAL WHOLESALE DIGITAL FW BUY",'Buy Forecast by Month'!$B$28:$B$44,0),MATCH(ForecastByChannel!$E149,'Buy Forecast by Month'!$B$28:$Z$28,0))),"",INDEX('Buy Forecast by Month'!$B$28:$Z$44,MATCH("TOTAL WHOLESALE DIGITAL FW BUY",'Buy Forecast by Month'!$B$28:$B$44,0),MATCH(ForecastByChannel!$E149,'Buy Forecast by Month'!$B$28:$Z$28,0)))</f>
        <v>#N/A</v>
      </c>
      <c r="H149" s="39"/>
    </row>
    <row r="150" spans="1:10">
      <c r="A150" s="13" t="str">
        <f>UsedForPicklists!$C$3</f>
        <v>RUS</v>
      </c>
      <c r="B150" s="13" t="str">
        <f>TEXT('File Input'!$C$11,"yyyymmdd")</f>
        <v>yyyymmdd</v>
      </c>
      <c r="C150" s="37" t="s">
        <v>558</v>
      </c>
      <c r="D150" s="13" t="str">
        <f>'Buy Forecast by Month'!$B$27</f>
        <v>RU-Russia</v>
      </c>
      <c r="E150" s="13" t="str">
        <f>TEXT(202102,0)</f>
        <v>202102</v>
      </c>
      <c r="F150" s="13" t="s">
        <v>847</v>
      </c>
      <c r="G150" s="35" t="e">
        <f>IF(ISBLANK(INDEX('Buy Forecast by Month'!$B$28:$Z$44,MATCH("TOTAL DTC STORES FW BUY",'Buy Forecast by Month'!$B$28:$B$44,0),MATCH(ForecastByChannel!$E150,'Buy Forecast by Month'!$B$28:$Z$28,0))),"",INDEX('Buy Forecast by Month'!$B$28:$Z$44,MATCH("TOTAL DTC STORES FW BUY",'Buy Forecast by Month'!$B$28:$B$44,0),MATCH(ForecastByChannel!$E150,'Buy Forecast by Month'!$B$28:$Z$28,0)))</f>
        <v>#N/A</v>
      </c>
      <c r="H150" s="39"/>
      <c r="J150" s="11"/>
    </row>
    <row r="151" spans="1:10">
      <c r="A151" s="13" t="str">
        <f>UsedForPicklists!$C$3</f>
        <v>RUS</v>
      </c>
      <c r="B151" s="13" t="str">
        <f>TEXT('File Input'!$C$11,"yyyymmdd")</f>
        <v>yyyymmdd</v>
      </c>
      <c r="C151" s="37" t="s">
        <v>558</v>
      </c>
      <c r="D151" s="13" t="str">
        <f>'Buy Forecast by Month'!$B$27</f>
        <v>RU-Russia</v>
      </c>
      <c r="E151" s="13" t="str">
        <f>TEXT(202102,0)</f>
        <v>202102</v>
      </c>
      <c r="F151" s="13" t="s">
        <v>848</v>
      </c>
      <c r="G151" s="35" t="e">
        <f>IF(ISBLANK(INDEX('Buy Forecast by Month'!$B$28:$Z$44,MATCH("TOTAL DTC DIGITAL FW BUY",'Buy Forecast by Month'!$B$28:$B$44,0),MATCH(ForecastByChannel!$E151,'Buy Forecast by Month'!$B$28:$Z$28,0))),"",INDEX('Buy Forecast by Month'!$B$28:$Z$44,MATCH("TOTAL DTC DIGITAL FW BUY",'Buy Forecast by Month'!$B$28:$B$44,0),MATCH(ForecastByChannel!$E151,'Buy Forecast by Month'!$B$28:$Z$28,0)))</f>
        <v>#N/A</v>
      </c>
      <c r="H151" s="39"/>
      <c r="J151" s="11"/>
    </row>
    <row r="152" spans="1:10" s="11" customFormat="1">
      <c r="A152" s="13" t="str">
        <f>UsedForPicklists!$C$3</f>
        <v>RUS</v>
      </c>
      <c r="B152" s="13" t="str">
        <f>TEXT('File Input'!$C$11,"yyyymmdd")</f>
        <v>yyyymmdd</v>
      </c>
      <c r="C152" s="37" t="s">
        <v>558</v>
      </c>
      <c r="D152" s="13" t="str">
        <f>'Buy Forecast by Month'!$B$27</f>
        <v>RU-Russia</v>
      </c>
      <c r="E152" s="13" t="str">
        <f>TEXT(202102,0)</f>
        <v>202102</v>
      </c>
      <c r="F152" s="13" t="s">
        <v>849</v>
      </c>
      <c r="G152" s="35" t="e">
        <f>IF(ISBLANK(INDEX('Buy Forecast by Month'!$B$28:$Z$44,MATCH("TOTAL WHOLESALE STORES FW BUY",'Buy Forecast by Month'!$B$28:$B$44,0),MATCH(ForecastByChannel!$E152,'Buy Forecast by Month'!$B$28:$Z$28,0))),"",INDEX('Buy Forecast by Month'!$B$28:$Z$44,MATCH("TOTAL WHOLESALE STORES FW BUY",'Buy Forecast by Month'!$B$28:$B$44,0),MATCH(ForecastByChannel!$E152,'Buy Forecast by Month'!$B$28:$Z$28,0)))</f>
        <v>#N/A</v>
      </c>
      <c r="H152" s="39"/>
    </row>
    <row r="153" spans="1:10" s="11" customFormat="1">
      <c r="A153" s="13" t="str">
        <f>UsedForPicklists!$C$3</f>
        <v>RUS</v>
      </c>
      <c r="B153" s="13" t="str">
        <f>TEXT('File Input'!$C$11,"yyyymmdd")</f>
        <v>yyyymmdd</v>
      </c>
      <c r="C153" s="37" t="s">
        <v>558</v>
      </c>
      <c r="D153" s="13" t="str">
        <f>'Buy Forecast by Month'!$B$27</f>
        <v>RU-Russia</v>
      </c>
      <c r="E153" s="13" t="str">
        <f>TEXT(202102,0)</f>
        <v>202102</v>
      </c>
      <c r="F153" s="13" t="s">
        <v>850</v>
      </c>
      <c r="G153" s="35" t="e">
        <f>IF(ISBLANK(INDEX('Buy Forecast by Month'!$B$28:$Z$44,MATCH("TOTAL WHOLESALE DIGITAL FW BUY",'Buy Forecast by Month'!$B$28:$B$44,0),MATCH(ForecastByChannel!$E153,'Buy Forecast by Month'!$B$28:$Z$28,0))),"",INDEX('Buy Forecast by Month'!$B$28:$Z$44,MATCH("TOTAL WHOLESALE DIGITAL FW BUY",'Buy Forecast by Month'!$B$28:$B$44,0),MATCH(ForecastByChannel!$E153,'Buy Forecast by Month'!$B$28:$Z$28,0)))</f>
        <v>#N/A</v>
      </c>
      <c r="H153" s="39"/>
    </row>
    <row r="154" spans="1:10">
      <c r="A154" s="13" t="str">
        <f>UsedForPicklists!$C$3</f>
        <v>RUS</v>
      </c>
      <c r="B154" s="13" t="str">
        <f>TEXT('File Input'!$C$11,"yyyymmdd")</f>
        <v>yyyymmdd</v>
      </c>
      <c r="C154" s="37" t="s">
        <v>558</v>
      </c>
      <c r="D154" s="13" t="str">
        <f>'Buy Forecast by Month'!$B$27</f>
        <v>RU-Russia</v>
      </c>
      <c r="E154" s="13" t="str">
        <f>TEXT(202103,0)</f>
        <v>202103</v>
      </c>
      <c r="F154" s="13" t="s">
        <v>847</v>
      </c>
      <c r="G154" s="35" t="e">
        <f>IF(ISBLANK(INDEX('Buy Forecast by Month'!$B$28:$Z$44,MATCH("TOTAL DTC STORES FW BUY",'Buy Forecast by Month'!$B$28:$B$44,0),MATCH(ForecastByChannel!$E154,'Buy Forecast by Month'!$B$28:$Z$28,0))),"",INDEX('Buy Forecast by Month'!$B$28:$Z$44,MATCH("TOTAL DTC STORES FW BUY",'Buy Forecast by Month'!$B$28:$B$44,0),MATCH(ForecastByChannel!$E154,'Buy Forecast by Month'!$B$28:$Z$28,0)))</f>
        <v>#N/A</v>
      </c>
      <c r="H154" s="39"/>
      <c r="J154" s="11"/>
    </row>
    <row r="155" spans="1:10">
      <c r="A155" s="13" t="str">
        <f>UsedForPicklists!$C$3</f>
        <v>RUS</v>
      </c>
      <c r="B155" s="13" t="str">
        <f>TEXT('File Input'!$C$11,"yyyymmdd")</f>
        <v>yyyymmdd</v>
      </c>
      <c r="C155" s="37" t="s">
        <v>558</v>
      </c>
      <c r="D155" s="13" t="str">
        <f>'Buy Forecast by Month'!$B$27</f>
        <v>RU-Russia</v>
      </c>
      <c r="E155" s="13" t="str">
        <f>TEXT(202103,0)</f>
        <v>202103</v>
      </c>
      <c r="F155" s="13" t="s">
        <v>848</v>
      </c>
      <c r="G155" s="35" t="e">
        <f>IF(ISBLANK(INDEX('Buy Forecast by Month'!$B$28:$Z$44,MATCH("TOTAL DTC DIGITAL FW BUY",'Buy Forecast by Month'!$B$28:$B$44,0),MATCH(ForecastByChannel!$E155,'Buy Forecast by Month'!$B$28:$Z$28,0))),"",INDEX('Buy Forecast by Month'!$B$28:$Z$44,MATCH("TOTAL DTC DIGITAL FW BUY",'Buy Forecast by Month'!$B$28:$B$44,0),MATCH(ForecastByChannel!$E155,'Buy Forecast by Month'!$B$28:$Z$28,0)))</f>
        <v>#N/A</v>
      </c>
      <c r="H155" s="39"/>
      <c r="J155" s="11"/>
    </row>
    <row r="156" spans="1:10" s="11" customFormat="1">
      <c r="A156" s="13" t="str">
        <f>UsedForPicklists!$C$3</f>
        <v>RUS</v>
      </c>
      <c r="B156" s="13" t="str">
        <f>TEXT('File Input'!$C$11,"yyyymmdd")</f>
        <v>yyyymmdd</v>
      </c>
      <c r="C156" s="37" t="s">
        <v>558</v>
      </c>
      <c r="D156" s="13" t="str">
        <f>'Buy Forecast by Month'!$B$27</f>
        <v>RU-Russia</v>
      </c>
      <c r="E156" s="13" t="str">
        <f>TEXT(202103,0)</f>
        <v>202103</v>
      </c>
      <c r="F156" s="13" t="s">
        <v>849</v>
      </c>
      <c r="G156" s="35" t="e">
        <f>IF(ISBLANK(INDEX('Buy Forecast by Month'!$B$28:$Z$44,MATCH("TOTAL WHOLESALE STORES FW BUY",'Buy Forecast by Month'!$B$28:$B$44,0),MATCH(ForecastByChannel!$E156,'Buy Forecast by Month'!$B$28:$Z$28,0))),"",INDEX('Buy Forecast by Month'!$B$28:$Z$44,MATCH("TOTAL WHOLESALE STORES FW BUY",'Buy Forecast by Month'!$B$28:$B$44,0),MATCH(ForecastByChannel!$E156,'Buy Forecast by Month'!$B$28:$Z$28,0)))</f>
        <v>#N/A</v>
      </c>
      <c r="H156" s="39"/>
    </row>
    <row r="157" spans="1:10" s="11" customFormat="1">
      <c r="A157" s="13" t="str">
        <f>UsedForPicklists!$C$3</f>
        <v>RUS</v>
      </c>
      <c r="B157" s="13" t="str">
        <f>TEXT('File Input'!$C$11,"yyyymmdd")</f>
        <v>yyyymmdd</v>
      </c>
      <c r="C157" s="37" t="s">
        <v>558</v>
      </c>
      <c r="D157" s="13" t="str">
        <f>'Buy Forecast by Month'!$B$27</f>
        <v>RU-Russia</v>
      </c>
      <c r="E157" s="13" t="str">
        <f>TEXT(202103,0)</f>
        <v>202103</v>
      </c>
      <c r="F157" s="13" t="s">
        <v>850</v>
      </c>
      <c r="G157" s="35" t="e">
        <f>IF(ISBLANK(INDEX('Buy Forecast by Month'!$B$28:$Z$44,MATCH("TOTAL WHOLESALE DIGITAL FW BUY",'Buy Forecast by Month'!$B$28:$B$44,0),MATCH(ForecastByChannel!$E157,'Buy Forecast by Month'!$B$28:$Z$28,0))),"",INDEX('Buy Forecast by Month'!$B$28:$Z$44,MATCH("TOTAL WHOLESALE DIGITAL FW BUY",'Buy Forecast by Month'!$B$28:$B$44,0),MATCH(ForecastByChannel!$E157,'Buy Forecast by Month'!$B$28:$Z$28,0)))</f>
        <v>#N/A</v>
      </c>
      <c r="H157" s="39"/>
    </row>
    <row r="158" spans="1:10">
      <c r="A158" s="13" t="str">
        <f>UsedForPicklists!$C$3</f>
        <v>RUS</v>
      </c>
      <c r="B158" s="13" t="str">
        <f>TEXT('File Input'!$C$11,"yyyymmdd")</f>
        <v>yyyymmdd</v>
      </c>
      <c r="C158" s="37" t="s">
        <v>558</v>
      </c>
      <c r="D158" s="13" t="str">
        <f>'Buy Forecast by Month'!$B$27</f>
        <v>RU-Russia</v>
      </c>
      <c r="E158" s="13" t="str">
        <f>TEXT(202104,0)</f>
        <v>202104</v>
      </c>
      <c r="F158" s="13" t="s">
        <v>847</v>
      </c>
      <c r="G158" s="35" t="e">
        <f>IF(ISBLANK(INDEX('Buy Forecast by Month'!$B$28:$Z$44,MATCH("TOTAL DTC STORES FW BUY",'Buy Forecast by Month'!$B$28:$B$44,0),MATCH(ForecastByChannel!$E158,'Buy Forecast by Month'!$B$28:$Z$28,0))),"",INDEX('Buy Forecast by Month'!$B$28:$Z$44,MATCH("TOTAL DTC STORES FW BUY",'Buy Forecast by Month'!$B$28:$B$44,0),MATCH(ForecastByChannel!$E158,'Buy Forecast by Month'!$B$28:$Z$28,0)))</f>
        <v>#N/A</v>
      </c>
      <c r="H158" s="39"/>
      <c r="J158" s="11"/>
    </row>
    <row r="159" spans="1:10">
      <c r="A159" s="13" t="str">
        <f>UsedForPicklists!$C$3</f>
        <v>RUS</v>
      </c>
      <c r="B159" s="13" t="str">
        <f>TEXT('File Input'!$C$11,"yyyymmdd")</f>
        <v>yyyymmdd</v>
      </c>
      <c r="C159" s="37" t="s">
        <v>558</v>
      </c>
      <c r="D159" s="13" t="str">
        <f>'Buy Forecast by Month'!$B$27</f>
        <v>RU-Russia</v>
      </c>
      <c r="E159" s="13" t="str">
        <f>TEXT(202104,0)</f>
        <v>202104</v>
      </c>
      <c r="F159" s="13" t="s">
        <v>848</v>
      </c>
      <c r="G159" s="35" t="e">
        <f>IF(ISBLANK(INDEX('Buy Forecast by Month'!$B$28:$Z$44,MATCH("TOTAL DTC DIGITAL FW BUY",'Buy Forecast by Month'!$B$28:$B$44,0),MATCH(ForecastByChannel!$E159,'Buy Forecast by Month'!$B$28:$Z$28,0))),"",INDEX('Buy Forecast by Month'!$B$28:$Z$44,MATCH("TOTAL DTC DIGITAL FW BUY",'Buy Forecast by Month'!$B$28:$B$44,0),MATCH(ForecastByChannel!$E159,'Buy Forecast by Month'!$B$28:$Z$28,0)))</f>
        <v>#N/A</v>
      </c>
      <c r="H159" s="39"/>
      <c r="J159" s="11"/>
    </row>
    <row r="160" spans="1:10" s="11" customFormat="1">
      <c r="A160" s="13" t="str">
        <f>UsedForPicklists!$C$3</f>
        <v>RUS</v>
      </c>
      <c r="B160" s="13" t="str">
        <f>TEXT('File Input'!$C$11,"yyyymmdd")</f>
        <v>yyyymmdd</v>
      </c>
      <c r="C160" s="37" t="s">
        <v>558</v>
      </c>
      <c r="D160" s="13" t="str">
        <f>'Buy Forecast by Month'!$B$27</f>
        <v>RU-Russia</v>
      </c>
      <c r="E160" s="13" t="str">
        <f>TEXT(202104,0)</f>
        <v>202104</v>
      </c>
      <c r="F160" s="13" t="s">
        <v>849</v>
      </c>
      <c r="G160" s="35" t="e">
        <f>IF(ISBLANK(INDEX('Buy Forecast by Month'!$B$28:$Z$44,MATCH("TOTAL WHOLESALE STORES FW BUY",'Buy Forecast by Month'!$B$28:$B$44,0),MATCH(ForecastByChannel!$E160,'Buy Forecast by Month'!$B$28:$Z$28,0))),"",INDEX('Buy Forecast by Month'!$B$28:$Z$44,MATCH("TOTAL WHOLESALE STORES FW BUY",'Buy Forecast by Month'!$B$28:$B$44,0),MATCH(ForecastByChannel!$E160,'Buy Forecast by Month'!$B$28:$Z$28,0)))</f>
        <v>#N/A</v>
      </c>
      <c r="H160" s="39"/>
    </row>
    <row r="161" spans="1:10" s="11" customFormat="1">
      <c r="A161" s="13" t="str">
        <f>UsedForPicklists!$C$3</f>
        <v>RUS</v>
      </c>
      <c r="B161" s="13" t="str">
        <f>TEXT('File Input'!$C$11,"yyyymmdd")</f>
        <v>yyyymmdd</v>
      </c>
      <c r="C161" s="37" t="s">
        <v>558</v>
      </c>
      <c r="D161" s="13" t="str">
        <f>'Buy Forecast by Month'!$B$27</f>
        <v>RU-Russia</v>
      </c>
      <c r="E161" s="13" t="str">
        <f>TEXT(202104,0)</f>
        <v>202104</v>
      </c>
      <c r="F161" s="13" t="s">
        <v>850</v>
      </c>
      <c r="G161" s="35" t="e">
        <f>IF(ISBLANK(INDEX('Buy Forecast by Month'!$B$28:$Z$44,MATCH("TOTAL WHOLESALE DIGITAL FW BUY",'Buy Forecast by Month'!$B$28:$B$44,0),MATCH(ForecastByChannel!$E161,'Buy Forecast by Month'!$B$28:$Z$28,0))),"",INDEX('Buy Forecast by Month'!$B$28:$Z$44,MATCH("TOTAL WHOLESALE DIGITAL FW BUY",'Buy Forecast by Month'!$B$28:$B$44,0),MATCH(ForecastByChannel!$E161,'Buy Forecast by Month'!$B$28:$Z$28,0)))</f>
        <v>#N/A</v>
      </c>
      <c r="H161" s="39"/>
    </row>
    <row r="162" spans="1:10">
      <c r="A162" s="13" t="str">
        <f>UsedForPicklists!$C$3</f>
        <v>RUS</v>
      </c>
      <c r="B162" s="13" t="str">
        <f>TEXT('File Input'!$C$11,"yyyymmdd")</f>
        <v>yyyymmdd</v>
      </c>
      <c r="C162" s="37" t="s">
        <v>558</v>
      </c>
      <c r="D162" s="13" t="str">
        <f>'Buy Forecast by Month'!$B$27</f>
        <v>RU-Russia</v>
      </c>
      <c r="E162" s="13" t="str">
        <f>TEXT(202105,0)</f>
        <v>202105</v>
      </c>
      <c r="F162" s="13" t="s">
        <v>847</v>
      </c>
      <c r="G162" s="35" t="e">
        <f>IF(ISBLANK(INDEX('Buy Forecast by Month'!$B$28:$Z$44,MATCH("TOTAL DTC STORES FW BUY",'Buy Forecast by Month'!$B$28:$B$44,0),MATCH(ForecastByChannel!$E162,'Buy Forecast by Month'!$B$28:$Z$28,0))),"",INDEX('Buy Forecast by Month'!$B$28:$Z$44,MATCH("TOTAL DTC STORES FW BUY",'Buy Forecast by Month'!$B$28:$B$44,0),MATCH(ForecastByChannel!$E162,'Buy Forecast by Month'!$B$28:$Z$28,0)))</f>
        <v>#N/A</v>
      </c>
      <c r="H162" s="39"/>
      <c r="J162" s="11"/>
    </row>
    <row r="163" spans="1:10">
      <c r="A163" s="13" t="str">
        <f>UsedForPicklists!$C$3</f>
        <v>RUS</v>
      </c>
      <c r="B163" s="13" t="str">
        <f>TEXT('File Input'!$C$11,"yyyymmdd")</f>
        <v>yyyymmdd</v>
      </c>
      <c r="C163" s="37" t="s">
        <v>558</v>
      </c>
      <c r="D163" s="13" t="str">
        <f>'Buy Forecast by Month'!$B$27</f>
        <v>RU-Russia</v>
      </c>
      <c r="E163" s="13" t="str">
        <f>TEXT(202105,0)</f>
        <v>202105</v>
      </c>
      <c r="F163" s="13" t="s">
        <v>848</v>
      </c>
      <c r="G163" s="35" t="e">
        <f>IF(ISBLANK(INDEX('Buy Forecast by Month'!$B$28:$Z$44,MATCH("TOTAL DTC DIGITAL FW BUY",'Buy Forecast by Month'!$B$28:$B$44,0),MATCH(ForecastByChannel!$E163,'Buy Forecast by Month'!$B$28:$Z$28,0))),"",INDEX('Buy Forecast by Month'!$B$28:$Z$44,MATCH("TOTAL DTC DIGITAL FW BUY",'Buy Forecast by Month'!$B$28:$B$44,0),MATCH(ForecastByChannel!$E163,'Buy Forecast by Month'!$B$28:$Z$28,0)))</f>
        <v>#N/A</v>
      </c>
      <c r="H163" s="39"/>
      <c r="J163" s="11"/>
    </row>
    <row r="164" spans="1:10" s="11" customFormat="1">
      <c r="A164" s="13" t="str">
        <f>UsedForPicklists!$C$3</f>
        <v>RUS</v>
      </c>
      <c r="B164" s="13" t="str">
        <f>TEXT('File Input'!$C$11,"yyyymmdd")</f>
        <v>yyyymmdd</v>
      </c>
      <c r="C164" s="37" t="s">
        <v>558</v>
      </c>
      <c r="D164" s="13" t="str">
        <f>'Buy Forecast by Month'!$B$27</f>
        <v>RU-Russia</v>
      </c>
      <c r="E164" s="13" t="str">
        <f>TEXT(202105,0)</f>
        <v>202105</v>
      </c>
      <c r="F164" s="13" t="s">
        <v>849</v>
      </c>
      <c r="G164" s="35" t="e">
        <f>IF(ISBLANK(INDEX('Buy Forecast by Month'!$B$28:$Z$44,MATCH("TOTAL WHOLESALE STORES FW BUY",'Buy Forecast by Month'!$B$28:$B$44,0),MATCH(ForecastByChannel!$E164,'Buy Forecast by Month'!$B$28:$Z$28,0))),"",INDEX('Buy Forecast by Month'!$B$28:$Z$44,MATCH("TOTAL WHOLESALE STORES FW BUY",'Buy Forecast by Month'!$B$28:$B$44,0),MATCH(ForecastByChannel!$E164,'Buy Forecast by Month'!$B$28:$Z$28,0)))</f>
        <v>#N/A</v>
      </c>
      <c r="H164" s="39"/>
    </row>
    <row r="165" spans="1:10" s="11" customFormat="1">
      <c r="A165" s="13" t="str">
        <f>UsedForPicklists!$C$3</f>
        <v>RUS</v>
      </c>
      <c r="B165" s="13" t="str">
        <f>TEXT('File Input'!$C$11,"yyyymmdd")</f>
        <v>yyyymmdd</v>
      </c>
      <c r="C165" s="37" t="s">
        <v>558</v>
      </c>
      <c r="D165" s="13" t="str">
        <f>'Buy Forecast by Month'!$B$27</f>
        <v>RU-Russia</v>
      </c>
      <c r="E165" s="13" t="str">
        <f>TEXT(202105,0)</f>
        <v>202105</v>
      </c>
      <c r="F165" s="13" t="s">
        <v>850</v>
      </c>
      <c r="G165" s="35" t="e">
        <f>IF(ISBLANK(INDEX('Buy Forecast by Month'!$B$28:$Z$44,MATCH("TOTAL WHOLESALE DIGITAL FW BUY",'Buy Forecast by Month'!$B$28:$B$44,0),MATCH(ForecastByChannel!$E165,'Buy Forecast by Month'!$B$28:$Z$28,0))),"",INDEX('Buy Forecast by Month'!$B$28:$Z$44,MATCH("TOTAL WHOLESALE DIGITAL FW BUY",'Buy Forecast by Month'!$B$28:$B$44,0),MATCH(ForecastByChannel!$E165,'Buy Forecast by Month'!$B$28:$Z$28,0)))</f>
        <v>#N/A</v>
      </c>
      <c r="H165" s="39"/>
    </row>
    <row r="166" spans="1:10">
      <c r="A166" s="13" t="str">
        <f>UsedForPicklists!$C$3</f>
        <v>RUS</v>
      </c>
      <c r="B166" s="13" t="str">
        <f>TEXT('File Input'!$C$11,"yyyymmdd")</f>
        <v>yyyymmdd</v>
      </c>
      <c r="C166" s="37" t="s">
        <v>558</v>
      </c>
      <c r="D166" s="13" t="str">
        <f>'Buy Forecast by Month'!$B$27</f>
        <v>RU-Russia</v>
      </c>
      <c r="E166" s="13" t="str">
        <f>TEXT(202106,0)</f>
        <v>202106</v>
      </c>
      <c r="F166" s="13" t="s">
        <v>847</v>
      </c>
      <c r="G166" s="35" t="e">
        <f>IF(ISBLANK(INDEX('Buy Forecast by Month'!$B$28:$Z$44,MATCH("TOTAL DTC STORES FW BUY",'Buy Forecast by Month'!$B$28:$B$44,0),MATCH(ForecastByChannel!$E166,'Buy Forecast by Month'!$B$28:$Z$28,0))),"",INDEX('Buy Forecast by Month'!$B$28:$Z$44,MATCH("TOTAL DTC STORES FW BUY",'Buy Forecast by Month'!$B$28:$B$44,0),MATCH(ForecastByChannel!$E166,'Buy Forecast by Month'!$B$28:$Z$28,0)))</f>
        <v>#N/A</v>
      </c>
      <c r="H166" s="39"/>
      <c r="J166" s="11"/>
    </row>
    <row r="167" spans="1:10">
      <c r="A167" s="13" t="str">
        <f>UsedForPicklists!$C$3</f>
        <v>RUS</v>
      </c>
      <c r="B167" s="13" t="str">
        <f>TEXT('File Input'!$C$11,"yyyymmdd")</f>
        <v>yyyymmdd</v>
      </c>
      <c r="C167" s="37" t="s">
        <v>558</v>
      </c>
      <c r="D167" s="13" t="str">
        <f>'Buy Forecast by Month'!$B$27</f>
        <v>RU-Russia</v>
      </c>
      <c r="E167" s="13" t="str">
        <f>TEXT(202106,0)</f>
        <v>202106</v>
      </c>
      <c r="F167" s="13" t="s">
        <v>848</v>
      </c>
      <c r="G167" s="35" t="e">
        <f>IF(ISBLANK(INDEX('Buy Forecast by Month'!$B$28:$Z$44,MATCH("TOTAL DTC DIGITAL FW BUY",'Buy Forecast by Month'!$B$28:$B$44,0),MATCH(ForecastByChannel!$E167,'Buy Forecast by Month'!$B$28:$Z$28,0))),"",INDEX('Buy Forecast by Month'!$B$28:$Z$44,MATCH("TOTAL DTC DIGITAL FW BUY",'Buy Forecast by Month'!$B$28:$B$44,0),MATCH(ForecastByChannel!$E167,'Buy Forecast by Month'!$B$28:$Z$28,0)))</f>
        <v>#N/A</v>
      </c>
      <c r="H167" s="39"/>
      <c r="J167" s="11"/>
    </row>
    <row r="168" spans="1:10" s="11" customFormat="1">
      <c r="A168" s="13" t="str">
        <f>UsedForPicklists!$C$3</f>
        <v>RUS</v>
      </c>
      <c r="B168" s="13" t="str">
        <f>TEXT('File Input'!$C$11,"yyyymmdd")</f>
        <v>yyyymmdd</v>
      </c>
      <c r="C168" s="37" t="s">
        <v>558</v>
      </c>
      <c r="D168" s="13" t="str">
        <f>'Buy Forecast by Month'!$B$27</f>
        <v>RU-Russia</v>
      </c>
      <c r="E168" s="13" t="str">
        <f>TEXT(202106,0)</f>
        <v>202106</v>
      </c>
      <c r="F168" s="13" t="s">
        <v>849</v>
      </c>
      <c r="G168" s="35" t="e">
        <f>IF(ISBLANK(INDEX('Buy Forecast by Month'!$B$28:$Z$44,MATCH("TOTAL WHOLESALE STORES FW BUY",'Buy Forecast by Month'!$B$28:$B$44,0),MATCH(ForecastByChannel!$E168,'Buy Forecast by Month'!$B$28:$Z$28,0))),"",INDEX('Buy Forecast by Month'!$B$28:$Z$44,MATCH("TOTAL WHOLESALE STORES FW BUY",'Buy Forecast by Month'!$B$28:$B$44,0),MATCH(ForecastByChannel!$E168,'Buy Forecast by Month'!$B$28:$Z$28,0)))</f>
        <v>#N/A</v>
      </c>
      <c r="H168" s="39"/>
    </row>
    <row r="169" spans="1:10" s="11" customFormat="1">
      <c r="A169" s="13" t="str">
        <f>UsedForPicklists!$C$3</f>
        <v>RUS</v>
      </c>
      <c r="B169" s="13" t="str">
        <f>TEXT('File Input'!$C$11,"yyyymmdd")</f>
        <v>yyyymmdd</v>
      </c>
      <c r="C169" s="37" t="s">
        <v>558</v>
      </c>
      <c r="D169" s="13" t="str">
        <f>'Buy Forecast by Month'!$B$27</f>
        <v>RU-Russia</v>
      </c>
      <c r="E169" s="13" t="str">
        <f>TEXT(202106,0)</f>
        <v>202106</v>
      </c>
      <c r="F169" s="13" t="s">
        <v>850</v>
      </c>
      <c r="G169" s="35" t="e">
        <f>IF(ISBLANK(INDEX('Buy Forecast by Month'!$B$28:$Z$44,MATCH("TOTAL WHOLESALE DIGITAL FW BUY",'Buy Forecast by Month'!$B$28:$B$44,0),MATCH(ForecastByChannel!$E169,'Buy Forecast by Month'!$B$28:$Z$28,0))),"",INDEX('Buy Forecast by Month'!$B$28:$Z$44,MATCH("TOTAL WHOLESALE DIGITAL FW BUY",'Buy Forecast by Month'!$B$28:$B$44,0),MATCH(ForecastByChannel!$E169,'Buy Forecast by Month'!$B$28:$Z$28,0)))</f>
        <v>#N/A</v>
      </c>
      <c r="H169" s="39"/>
    </row>
    <row r="170" spans="1:10">
      <c r="A170" s="13" t="str">
        <f>UsedForPicklists!$C$3</f>
        <v>RUS</v>
      </c>
      <c r="B170" s="13" t="str">
        <f>TEXT('File Input'!$C$11,"yyyymmdd")</f>
        <v>yyyymmdd</v>
      </c>
      <c r="C170" s="37" t="s">
        <v>558</v>
      </c>
      <c r="D170" s="13" t="str">
        <f>'Buy Forecast by Month'!$B$27</f>
        <v>RU-Russia</v>
      </c>
      <c r="E170" s="13" t="str">
        <f>TEXT(202107,0)</f>
        <v>202107</v>
      </c>
      <c r="F170" s="13" t="s">
        <v>847</v>
      </c>
      <c r="G170" s="35" t="e">
        <f>IF(ISBLANK(INDEX('Buy Forecast by Month'!$B$28:$Z$44,MATCH("TOTAL DTC STORES FW BUY",'Buy Forecast by Month'!$B$28:$B$44,0),MATCH(ForecastByChannel!$E170,'Buy Forecast by Month'!$B$28:$Z$28,0))),"",INDEX('Buy Forecast by Month'!$B$28:$Z$44,MATCH("TOTAL DTC STORES FW BUY",'Buy Forecast by Month'!$B$28:$B$44,0),MATCH(ForecastByChannel!$E170,'Buy Forecast by Month'!$B$28:$Z$28,0)))</f>
        <v>#N/A</v>
      </c>
      <c r="H170" s="39"/>
      <c r="J170" s="11"/>
    </row>
    <row r="171" spans="1:10">
      <c r="A171" s="13" t="str">
        <f>UsedForPicklists!$C$3</f>
        <v>RUS</v>
      </c>
      <c r="B171" s="13" t="str">
        <f>TEXT('File Input'!$C$11,"yyyymmdd")</f>
        <v>yyyymmdd</v>
      </c>
      <c r="C171" s="37" t="s">
        <v>558</v>
      </c>
      <c r="D171" s="13" t="str">
        <f>'Buy Forecast by Month'!$B$27</f>
        <v>RU-Russia</v>
      </c>
      <c r="E171" s="13" t="str">
        <f>TEXT(202107,0)</f>
        <v>202107</v>
      </c>
      <c r="F171" s="13" t="s">
        <v>848</v>
      </c>
      <c r="G171" s="35" t="e">
        <f>IF(ISBLANK(INDEX('Buy Forecast by Month'!$B$28:$Z$44,MATCH("TOTAL DTC DIGITAL FW BUY",'Buy Forecast by Month'!$B$28:$B$44,0),MATCH(ForecastByChannel!$E171,'Buy Forecast by Month'!$B$28:$Z$28,0))),"",INDEX('Buy Forecast by Month'!$B$28:$Z$44,MATCH("TOTAL DTC DIGITAL FW BUY",'Buy Forecast by Month'!$B$28:$B$44,0),MATCH(ForecastByChannel!$E171,'Buy Forecast by Month'!$B$28:$Z$28,0)))</f>
        <v>#N/A</v>
      </c>
      <c r="H171" s="39"/>
      <c r="J171" s="11"/>
    </row>
    <row r="172" spans="1:10" s="11" customFormat="1">
      <c r="A172" s="13" t="str">
        <f>UsedForPicklists!$C$3</f>
        <v>RUS</v>
      </c>
      <c r="B172" s="13" t="str">
        <f>TEXT('File Input'!$C$11,"yyyymmdd")</f>
        <v>yyyymmdd</v>
      </c>
      <c r="C172" s="37" t="s">
        <v>558</v>
      </c>
      <c r="D172" s="13" t="str">
        <f>'Buy Forecast by Month'!$B$27</f>
        <v>RU-Russia</v>
      </c>
      <c r="E172" s="13" t="str">
        <f>TEXT(202107,0)</f>
        <v>202107</v>
      </c>
      <c r="F172" s="13" t="s">
        <v>849</v>
      </c>
      <c r="G172" s="35" t="e">
        <f>IF(ISBLANK(INDEX('Buy Forecast by Month'!$B$28:$Z$44,MATCH("TOTAL WHOLESALE STORES FW BUY",'Buy Forecast by Month'!$B$28:$B$44,0),MATCH(ForecastByChannel!$E172,'Buy Forecast by Month'!$B$28:$Z$28,0))),"",INDEX('Buy Forecast by Month'!$B$28:$Z$44,MATCH("TOTAL WHOLESALE STORES FW BUY",'Buy Forecast by Month'!$B$28:$B$44,0),MATCH(ForecastByChannel!$E172,'Buy Forecast by Month'!$B$28:$Z$28,0)))</f>
        <v>#N/A</v>
      </c>
      <c r="H172" s="39"/>
    </row>
    <row r="173" spans="1:10" s="11" customFormat="1">
      <c r="A173" s="13" t="str">
        <f>UsedForPicklists!$C$3</f>
        <v>RUS</v>
      </c>
      <c r="B173" s="13" t="str">
        <f>TEXT('File Input'!$C$11,"yyyymmdd")</f>
        <v>yyyymmdd</v>
      </c>
      <c r="C173" s="37" t="s">
        <v>558</v>
      </c>
      <c r="D173" s="13" t="str">
        <f>'Buy Forecast by Month'!$B$27</f>
        <v>RU-Russia</v>
      </c>
      <c r="E173" s="13" t="str">
        <f>TEXT(202107,0)</f>
        <v>202107</v>
      </c>
      <c r="F173" s="13" t="s">
        <v>850</v>
      </c>
      <c r="G173" s="35" t="e">
        <f>IF(ISBLANK(INDEX('Buy Forecast by Month'!$B$28:$Z$44,MATCH("TOTAL WHOLESALE DIGITAL FW BUY",'Buy Forecast by Month'!$B$28:$B$44,0),MATCH(ForecastByChannel!$E173,'Buy Forecast by Month'!$B$28:$Z$28,0))),"",INDEX('Buy Forecast by Month'!$B$28:$Z$44,MATCH("TOTAL WHOLESALE DIGITAL FW BUY",'Buy Forecast by Month'!$B$28:$B$44,0),MATCH(ForecastByChannel!$E173,'Buy Forecast by Month'!$B$28:$Z$28,0)))</f>
        <v>#N/A</v>
      </c>
      <c r="H173" s="39"/>
    </row>
    <row r="174" spans="1:10">
      <c r="A174" s="13" t="str">
        <f>UsedForPicklists!$C$3</f>
        <v>RUS</v>
      </c>
      <c r="B174" s="13" t="str">
        <f>TEXT('File Input'!$C$11,"yyyymmdd")</f>
        <v>yyyymmdd</v>
      </c>
      <c r="C174" s="37" t="s">
        <v>558</v>
      </c>
      <c r="D174" s="13" t="str">
        <f>'Buy Forecast by Month'!$B$27</f>
        <v>RU-Russia</v>
      </c>
      <c r="E174" s="13" t="str">
        <f>TEXT(202108,0)</f>
        <v>202108</v>
      </c>
      <c r="F174" s="13" t="s">
        <v>847</v>
      </c>
      <c r="G174" s="35" t="e">
        <f>IF(ISBLANK(INDEX('Buy Forecast by Month'!$B$28:$Z$44,MATCH("TOTAL DTC STORES FW BUY",'Buy Forecast by Month'!$B$28:$B$44,0),MATCH(ForecastByChannel!$E174,'Buy Forecast by Month'!$B$28:$Z$28,0))),"",INDEX('Buy Forecast by Month'!$B$28:$Z$44,MATCH("TOTAL DTC STORES FW BUY",'Buy Forecast by Month'!$B$28:$B$44,0),MATCH(ForecastByChannel!$E174,'Buy Forecast by Month'!$B$28:$Z$28,0)))</f>
        <v>#N/A</v>
      </c>
      <c r="H174" s="39"/>
      <c r="J174" s="11"/>
    </row>
    <row r="175" spans="1:10">
      <c r="A175" s="13" t="str">
        <f>UsedForPicklists!$C$3</f>
        <v>RUS</v>
      </c>
      <c r="B175" s="13" t="str">
        <f>TEXT('File Input'!$C$11,"yyyymmdd")</f>
        <v>yyyymmdd</v>
      </c>
      <c r="C175" s="37" t="s">
        <v>558</v>
      </c>
      <c r="D175" s="13" t="str">
        <f>'Buy Forecast by Month'!$B$27</f>
        <v>RU-Russia</v>
      </c>
      <c r="E175" s="13" t="str">
        <f>TEXT(202108,0)</f>
        <v>202108</v>
      </c>
      <c r="F175" s="13" t="s">
        <v>848</v>
      </c>
      <c r="G175" s="35" t="e">
        <f>IF(ISBLANK(INDEX('Buy Forecast by Month'!$B$28:$Z$44,MATCH("TOTAL DTC DIGITAL FW BUY",'Buy Forecast by Month'!$B$28:$B$44,0),MATCH(ForecastByChannel!$E175,'Buy Forecast by Month'!$B$28:$Z$28,0))),"",INDEX('Buy Forecast by Month'!$B$28:$Z$44,MATCH("TOTAL DTC DIGITAL FW BUY",'Buy Forecast by Month'!$B$28:$B$44,0),MATCH(ForecastByChannel!$E175,'Buy Forecast by Month'!$B$28:$Z$28,0)))</f>
        <v>#N/A</v>
      </c>
      <c r="H175" s="39"/>
      <c r="J175" s="11"/>
    </row>
    <row r="176" spans="1:10" s="11" customFormat="1">
      <c r="A176" s="13" t="str">
        <f>UsedForPicklists!$C$3</f>
        <v>RUS</v>
      </c>
      <c r="B176" s="13" t="str">
        <f>TEXT('File Input'!$C$11,"yyyymmdd")</f>
        <v>yyyymmdd</v>
      </c>
      <c r="C176" s="37" t="s">
        <v>558</v>
      </c>
      <c r="D176" s="13" t="str">
        <f>'Buy Forecast by Month'!$B$27</f>
        <v>RU-Russia</v>
      </c>
      <c r="E176" s="13" t="str">
        <f>TEXT(202108,0)</f>
        <v>202108</v>
      </c>
      <c r="F176" s="13" t="s">
        <v>849</v>
      </c>
      <c r="G176" s="35" t="e">
        <f>IF(ISBLANK(INDEX('Buy Forecast by Month'!$B$28:$Z$44,MATCH("TOTAL WHOLESALE STORES FW BUY",'Buy Forecast by Month'!$B$28:$B$44,0),MATCH(ForecastByChannel!$E176,'Buy Forecast by Month'!$B$28:$Z$28,0))),"",INDEX('Buy Forecast by Month'!$B$28:$Z$44,MATCH("TOTAL WHOLESALE STORES FW BUY",'Buy Forecast by Month'!$B$28:$B$44,0),MATCH(ForecastByChannel!$E176,'Buy Forecast by Month'!$B$28:$Z$28,0)))</f>
        <v>#N/A</v>
      </c>
      <c r="H176" s="39"/>
    </row>
    <row r="177" spans="1:10" s="11" customFormat="1">
      <c r="A177" s="13" t="str">
        <f>UsedForPicklists!$C$3</f>
        <v>RUS</v>
      </c>
      <c r="B177" s="13" t="str">
        <f>TEXT('File Input'!$C$11,"yyyymmdd")</f>
        <v>yyyymmdd</v>
      </c>
      <c r="C177" s="37" t="s">
        <v>558</v>
      </c>
      <c r="D177" s="13" t="str">
        <f>'Buy Forecast by Month'!$B$27</f>
        <v>RU-Russia</v>
      </c>
      <c r="E177" s="13" t="str">
        <f>TEXT(202108,0)</f>
        <v>202108</v>
      </c>
      <c r="F177" s="13" t="s">
        <v>850</v>
      </c>
      <c r="G177" s="35" t="e">
        <f>IF(ISBLANK(INDEX('Buy Forecast by Month'!$B$28:$Z$44,MATCH("TOTAL WHOLESALE DIGITAL FW BUY",'Buy Forecast by Month'!$B$28:$B$44,0),MATCH(ForecastByChannel!$E177,'Buy Forecast by Month'!$B$28:$Z$28,0))),"",INDEX('Buy Forecast by Month'!$B$28:$Z$44,MATCH("TOTAL WHOLESALE DIGITAL FW BUY",'Buy Forecast by Month'!$B$28:$B$44,0),MATCH(ForecastByChannel!$E177,'Buy Forecast by Month'!$B$28:$Z$28,0)))</f>
        <v>#N/A</v>
      </c>
      <c r="H177" s="39"/>
    </row>
    <row r="178" spans="1:10">
      <c r="A178" s="13" t="str">
        <f>UsedForPicklists!$C$3</f>
        <v>RUS</v>
      </c>
      <c r="B178" s="13" t="str">
        <f>TEXT('File Input'!$C$11,"yyyymmdd")</f>
        <v>yyyymmdd</v>
      </c>
      <c r="C178" s="37" t="s">
        <v>558</v>
      </c>
      <c r="D178" s="13" t="str">
        <f>'Buy Forecast by Month'!$B$27</f>
        <v>RU-Russia</v>
      </c>
      <c r="E178" s="13" t="str">
        <f>TEXT(202109,0)</f>
        <v>202109</v>
      </c>
      <c r="F178" s="13" t="s">
        <v>847</v>
      </c>
      <c r="G178" s="35" t="e">
        <f>IF(ISBLANK(INDEX('Buy Forecast by Month'!$B$28:$Z$44,MATCH("TOTAL DTC STORES FW BUY",'Buy Forecast by Month'!$B$28:$B$44,0),MATCH(ForecastByChannel!$E178,'Buy Forecast by Month'!$B$28:$Z$28,0))),"",INDEX('Buy Forecast by Month'!$B$28:$Z$44,MATCH("TOTAL DTC STORES FW BUY",'Buy Forecast by Month'!$B$28:$B$44,0),MATCH(ForecastByChannel!$E178,'Buy Forecast by Month'!$B$28:$Z$28,0)))</f>
        <v>#N/A</v>
      </c>
      <c r="H178" s="39"/>
      <c r="J178" s="11"/>
    </row>
    <row r="179" spans="1:10">
      <c r="A179" s="13" t="str">
        <f>UsedForPicklists!$C$3</f>
        <v>RUS</v>
      </c>
      <c r="B179" s="13" t="str">
        <f>TEXT('File Input'!$C$11,"yyyymmdd")</f>
        <v>yyyymmdd</v>
      </c>
      <c r="C179" s="37" t="s">
        <v>558</v>
      </c>
      <c r="D179" s="13" t="str">
        <f>'Buy Forecast by Month'!$B$27</f>
        <v>RU-Russia</v>
      </c>
      <c r="E179" s="13" t="str">
        <f>TEXT(202109,0)</f>
        <v>202109</v>
      </c>
      <c r="F179" s="13" t="s">
        <v>848</v>
      </c>
      <c r="G179" s="35" t="e">
        <f>IF(ISBLANK(INDEX('Buy Forecast by Month'!$B$28:$Z$44,MATCH("TOTAL DTC DIGITAL FW BUY",'Buy Forecast by Month'!$B$28:$B$44,0),MATCH(ForecastByChannel!$E179,'Buy Forecast by Month'!$B$28:$Z$28,0))),"",INDEX('Buy Forecast by Month'!$B$28:$Z$44,MATCH("TOTAL DTC DIGITAL FW BUY",'Buy Forecast by Month'!$B$28:$B$44,0),MATCH(ForecastByChannel!$E179,'Buy Forecast by Month'!$B$28:$Z$28,0)))</f>
        <v>#N/A</v>
      </c>
      <c r="H179" s="39"/>
      <c r="J179" s="11"/>
    </row>
    <row r="180" spans="1:10" s="11" customFormat="1">
      <c r="A180" s="13" t="str">
        <f>UsedForPicklists!$C$3</f>
        <v>RUS</v>
      </c>
      <c r="B180" s="13" t="str">
        <f>TEXT('File Input'!$C$11,"yyyymmdd")</f>
        <v>yyyymmdd</v>
      </c>
      <c r="C180" s="37" t="s">
        <v>558</v>
      </c>
      <c r="D180" s="13" t="str">
        <f>'Buy Forecast by Month'!$B$27</f>
        <v>RU-Russia</v>
      </c>
      <c r="E180" s="13" t="str">
        <f>TEXT(202109,0)</f>
        <v>202109</v>
      </c>
      <c r="F180" s="13" t="s">
        <v>849</v>
      </c>
      <c r="G180" s="35" t="e">
        <f>IF(ISBLANK(INDEX('Buy Forecast by Month'!$B$28:$Z$44,MATCH("TOTAL WHOLESALE STORES FW BUY",'Buy Forecast by Month'!$B$28:$B$44,0),MATCH(ForecastByChannel!$E180,'Buy Forecast by Month'!$B$28:$Z$28,0))),"",INDEX('Buy Forecast by Month'!$B$28:$Z$44,MATCH("TOTAL WHOLESALE STORES FW BUY",'Buy Forecast by Month'!$B$28:$B$44,0),MATCH(ForecastByChannel!$E180,'Buy Forecast by Month'!$B$28:$Z$28,0)))</f>
        <v>#N/A</v>
      </c>
      <c r="H180" s="39"/>
    </row>
    <row r="181" spans="1:10" s="11" customFormat="1">
      <c r="A181" s="13" t="str">
        <f>UsedForPicklists!$C$3</f>
        <v>RUS</v>
      </c>
      <c r="B181" s="13" t="str">
        <f>TEXT('File Input'!$C$11,"yyyymmdd")</f>
        <v>yyyymmdd</v>
      </c>
      <c r="C181" s="37" t="s">
        <v>558</v>
      </c>
      <c r="D181" s="13" t="str">
        <f>'Buy Forecast by Month'!$B$27</f>
        <v>RU-Russia</v>
      </c>
      <c r="E181" s="13" t="str">
        <f>TEXT(202109,0)</f>
        <v>202109</v>
      </c>
      <c r="F181" s="13" t="s">
        <v>850</v>
      </c>
      <c r="G181" s="35" t="e">
        <f>IF(ISBLANK(INDEX('Buy Forecast by Month'!$B$28:$Z$44,MATCH("TOTAL WHOLESALE DIGITAL FW BUY",'Buy Forecast by Month'!$B$28:$B$44,0),MATCH(ForecastByChannel!$E181,'Buy Forecast by Month'!$B$28:$Z$28,0))),"",INDEX('Buy Forecast by Month'!$B$28:$Z$44,MATCH("TOTAL WHOLESALE DIGITAL FW BUY",'Buy Forecast by Month'!$B$28:$B$44,0),MATCH(ForecastByChannel!$E181,'Buy Forecast by Month'!$B$28:$Z$28,0)))</f>
        <v>#N/A</v>
      </c>
      <c r="H181" s="39"/>
    </row>
    <row r="182" spans="1:10">
      <c r="A182" s="13" t="str">
        <f>UsedForPicklists!$C$3</f>
        <v>RUS</v>
      </c>
      <c r="B182" s="13" t="str">
        <f>TEXT('File Input'!$C$11,"yyyymmdd")</f>
        <v>yyyymmdd</v>
      </c>
      <c r="C182" s="37" t="s">
        <v>558</v>
      </c>
      <c r="D182" s="13" t="str">
        <f>'Buy Forecast by Month'!$B$27</f>
        <v>RU-Russia</v>
      </c>
      <c r="E182" s="13" t="str">
        <f>TEXT(202110,0)</f>
        <v>202110</v>
      </c>
      <c r="F182" s="13" t="s">
        <v>847</v>
      </c>
      <c r="G182" s="35" t="e">
        <f>IF(ISBLANK(INDEX('Buy Forecast by Month'!$B$28:$Z$44,MATCH("TOTAL DTC STORES FW BUY",'Buy Forecast by Month'!$B$28:$B$44,0),MATCH(ForecastByChannel!$E182,'Buy Forecast by Month'!$B$28:$Z$28,0))),"",INDEX('Buy Forecast by Month'!$B$28:$Z$44,MATCH("TOTAL DTC STORES FW BUY",'Buy Forecast by Month'!$B$28:$B$44,0),MATCH(ForecastByChannel!$E182,'Buy Forecast by Month'!$B$28:$Z$28,0)))</f>
        <v>#N/A</v>
      </c>
      <c r="H182" s="39"/>
      <c r="J182" s="11"/>
    </row>
    <row r="183" spans="1:10">
      <c r="A183" s="13" t="str">
        <f>UsedForPicklists!$C$3</f>
        <v>RUS</v>
      </c>
      <c r="B183" s="13" t="str">
        <f>TEXT('File Input'!$C$11,"yyyymmdd")</f>
        <v>yyyymmdd</v>
      </c>
      <c r="C183" s="37" t="s">
        <v>558</v>
      </c>
      <c r="D183" s="13" t="str">
        <f>'Buy Forecast by Month'!$B$27</f>
        <v>RU-Russia</v>
      </c>
      <c r="E183" s="13" t="str">
        <f>TEXT(202110,0)</f>
        <v>202110</v>
      </c>
      <c r="F183" s="13" t="s">
        <v>848</v>
      </c>
      <c r="G183" s="35" t="e">
        <f>IF(ISBLANK(INDEX('Buy Forecast by Month'!$B$28:$Z$44,MATCH("TOTAL DTC DIGITAL FW BUY",'Buy Forecast by Month'!$B$28:$B$44,0),MATCH(ForecastByChannel!$E183,'Buy Forecast by Month'!$B$28:$Z$28,0))),"",INDEX('Buy Forecast by Month'!$B$28:$Z$44,MATCH("TOTAL DTC DIGITAL FW BUY",'Buy Forecast by Month'!$B$28:$B$44,0),MATCH(ForecastByChannel!$E183,'Buy Forecast by Month'!$B$28:$Z$28,0)))</f>
        <v>#N/A</v>
      </c>
      <c r="H183" s="39"/>
      <c r="J183" s="11"/>
    </row>
    <row r="184" spans="1:10" s="11" customFormat="1">
      <c r="A184" s="13" t="str">
        <f>UsedForPicklists!$C$3</f>
        <v>RUS</v>
      </c>
      <c r="B184" s="13" t="str">
        <f>TEXT('File Input'!$C$11,"yyyymmdd")</f>
        <v>yyyymmdd</v>
      </c>
      <c r="C184" s="37" t="s">
        <v>558</v>
      </c>
      <c r="D184" s="13" t="str">
        <f>'Buy Forecast by Month'!$B$27</f>
        <v>RU-Russia</v>
      </c>
      <c r="E184" s="13" t="str">
        <f>TEXT(202110,0)</f>
        <v>202110</v>
      </c>
      <c r="F184" s="13" t="s">
        <v>849</v>
      </c>
      <c r="G184" s="35" t="e">
        <f>IF(ISBLANK(INDEX('Buy Forecast by Month'!$B$28:$Z$44,MATCH("TOTAL WHOLESALE STORES FW BUY",'Buy Forecast by Month'!$B$28:$B$44,0),MATCH(ForecastByChannel!$E184,'Buy Forecast by Month'!$B$28:$Z$28,0))),"",INDEX('Buy Forecast by Month'!$B$28:$Z$44,MATCH("TOTAL WHOLESALE STORES FW BUY",'Buy Forecast by Month'!$B$28:$B$44,0),MATCH(ForecastByChannel!$E184,'Buy Forecast by Month'!$B$28:$Z$28,0)))</f>
        <v>#N/A</v>
      </c>
      <c r="H184" s="39"/>
    </row>
    <row r="185" spans="1:10" s="11" customFormat="1">
      <c r="A185" s="13" t="str">
        <f>UsedForPicklists!$C$3</f>
        <v>RUS</v>
      </c>
      <c r="B185" s="13" t="str">
        <f>TEXT('File Input'!$C$11,"yyyymmdd")</f>
        <v>yyyymmdd</v>
      </c>
      <c r="C185" s="37" t="s">
        <v>558</v>
      </c>
      <c r="D185" s="13" t="str">
        <f>'Buy Forecast by Month'!$B$27</f>
        <v>RU-Russia</v>
      </c>
      <c r="E185" s="13" t="str">
        <f>TEXT(202110,0)</f>
        <v>202110</v>
      </c>
      <c r="F185" s="13" t="s">
        <v>850</v>
      </c>
      <c r="G185" s="35" t="e">
        <f>IF(ISBLANK(INDEX('Buy Forecast by Month'!$B$28:$Z$44,MATCH("TOTAL WHOLESALE DIGITAL FW BUY",'Buy Forecast by Month'!$B$28:$B$44,0),MATCH(ForecastByChannel!$E185,'Buy Forecast by Month'!$B$28:$Z$28,0))),"",INDEX('Buy Forecast by Month'!$B$28:$Z$44,MATCH("TOTAL WHOLESALE DIGITAL FW BUY",'Buy Forecast by Month'!$B$28:$B$44,0),MATCH(ForecastByChannel!$E185,'Buy Forecast by Month'!$B$28:$Z$28,0)))</f>
        <v>#N/A</v>
      </c>
      <c r="H185" s="39"/>
    </row>
    <row r="186" spans="1:10">
      <c r="A186" s="13" t="str">
        <f>UsedForPicklists!$C$3</f>
        <v>RUS</v>
      </c>
      <c r="B186" s="13" t="str">
        <f>TEXT('File Input'!$C$11,"yyyymmdd")</f>
        <v>yyyymmdd</v>
      </c>
      <c r="C186" s="37" t="s">
        <v>558</v>
      </c>
      <c r="D186" s="13" t="str">
        <f>'Buy Forecast by Month'!$B$27</f>
        <v>RU-Russia</v>
      </c>
      <c r="E186" s="13" t="str">
        <f>TEXT(202111,0)</f>
        <v>202111</v>
      </c>
      <c r="F186" s="13" t="s">
        <v>847</v>
      </c>
      <c r="G186" s="35" t="e">
        <f>IF(ISBLANK(INDEX('Buy Forecast by Month'!$B$28:$Z$44,MATCH("TOTAL DTC STORES FW BUY",'Buy Forecast by Month'!$B$28:$B$44,0),MATCH(ForecastByChannel!$E186,'Buy Forecast by Month'!$B$28:$Z$28,0))),"",INDEX('Buy Forecast by Month'!$B$28:$Z$44,MATCH("TOTAL DTC STORES FW BUY",'Buy Forecast by Month'!$B$28:$B$44,0),MATCH(ForecastByChannel!$E186,'Buy Forecast by Month'!$B$28:$Z$28,0)))</f>
        <v>#N/A</v>
      </c>
      <c r="H186" s="39"/>
      <c r="J186" s="11"/>
    </row>
    <row r="187" spans="1:10">
      <c r="A187" s="13" t="str">
        <f>UsedForPicklists!$C$3</f>
        <v>RUS</v>
      </c>
      <c r="B187" s="13" t="str">
        <f>TEXT('File Input'!$C$11,"yyyymmdd")</f>
        <v>yyyymmdd</v>
      </c>
      <c r="C187" s="37" t="s">
        <v>558</v>
      </c>
      <c r="D187" s="13" t="str">
        <f>'Buy Forecast by Month'!$B$27</f>
        <v>RU-Russia</v>
      </c>
      <c r="E187" s="13" t="str">
        <f>TEXT(202111,0)</f>
        <v>202111</v>
      </c>
      <c r="F187" s="13" t="s">
        <v>848</v>
      </c>
      <c r="G187" s="35" t="e">
        <f>IF(ISBLANK(INDEX('Buy Forecast by Month'!$B$28:$Z$44,MATCH("TOTAL DTC DIGITAL FW BUY",'Buy Forecast by Month'!$B$28:$B$44,0),MATCH(ForecastByChannel!$E187,'Buy Forecast by Month'!$B$28:$Z$28,0))),"",INDEX('Buy Forecast by Month'!$B$28:$Z$44,MATCH("TOTAL DTC DIGITAL FW BUY",'Buy Forecast by Month'!$B$28:$B$44,0),MATCH(ForecastByChannel!$E187,'Buy Forecast by Month'!$B$28:$Z$28,0)))</f>
        <v>#N/A</v>
      </c>
      <c r="H187" s="39"/>
      <c r="J187" s="11"/>
    </row>
    <row r="188" spans="1:10" s="11" customFormat="1">
      <c r="A188" s="13" t="str">
        <f>UsedForPicklists!$C$3</f>
        <v>RUS</v>
      </c>
      <c r="B188" s="13" t="str">
        <f>TEXT('File Input'!$C$11,"yyyymmdd")</f>
        <v>yyyymmdd</v>
      </c>
      <c r="C188" s="37" t="s">
        <v>558</v>
      </c>
      <c r="D188" s="13" t="str">
        <f>'Buy Forecast by Month'!$B$27</f>
        <v>RU-Russia</v>
      </c>
      <c r="E188" s="13" t="str">
        <f>TEXT(202111,0)</f>
        <v>202111</v>
      </c>
      <c r="F188" s="13" t="s">
        <v>849</v>
      </c>
      <c r="G188" s="35" t="e">
        <f>IF(ISBLANK(INDEX('Buy Forecast by Month'!$B$28:$Z$44,MATCH("TOTAL WHOLESALE STORES FW BUY",'Buy Forecast by Month'!$B$28:$B$44,0),MATCH(ForecastByChannel!$E188,'Buy Forecast by Month'!$B$28:$Z$28,0))),"",INDEX('Buy Forecast by Month'!$B$28:$Z$44,MATCH("TOTAL WHOLESALE STORES FW BUY",'Buy Forecast by Month'!$B$28:$B$44,0),MATCH(ForecastByChannel!$E188,'Buy Forecast by Month'!$B$28:$Z$28,0)))</f>
        <v>#N/A</v>
      </c>
      <c r="H188" s="39"/>
    </row>
    <row r="189" spans="1:10" s="11" customFormat="1">
      <c r="A189" s="13" t="str">
        <f>UsedForPicklists!$C$3</f>
        <v>RUS</v>
      </c>
      <c r="B189" s="13" t="str">
        <f>TEXT('File Input'!$C$11,"yyyymmdd")</f>
        <v>yyyymmdd</v>
      </c>
      <c r="C189" s="37" t="s">
        <v>558</v>
      </c>
      <c r="D189" s="13" t="str">
        <f>'Buy Forecast by Month'!$B$27</f>
        <v>RU-Russia</v>
      </c>
      <c r="E189" s="13" t="str">
        <f>TEXT(202111,0)</f>
        <v>202111</v>
      </c>
      <c r="F189" s="13" t="s">
        <v>850</v>
      </c>
      <c r="G189" s="35" t="e">
        <f>IF(ISBLANK(INDEX('Buy Forecast by Month'!$B$28:$Z$44,MATCH("TOTAL WHOLESALE DIGITAL FW BUY",'Buy Forecast by Month'!$B$28:$B$44,0),MATCH(ForecastByChannel!$E189,'Buy Forecast by Month'!$B$28:$Z$28,0))),"",INDEX('Buy Forecast by Month'!$B$28:$Z$44,MATCH("TOTAL WHOLESALE DIGITAL FW BUY",'Buy Forecast by Month'!$B$28:$B$44,0),MATCH(ForecastByChannel!$E189,'Buy Forecast by Month'!$B$28:$Z$28,0)))</f>
        <v>#N/A</v>
      </c>
      <c r="H189" s="39"/>
    </row>
    <row r="190" spans="1:10">
      <c r="A190" s="13" t="str">
        <f>UsedForPicklists!$C$3</f>
        <v>RUS</v>
      </c>
      <c r="B190" s="13" t="str">
        <f>TEXT('File Input'!$C$11,"yyyymmdd")</f>
        <v>yyyymmdd</v>
      </c>
      <c r="C190" s="37" t="s">
        <v>558</v>
      </c>
      <c r="D190" s="13" t="str">
        <f>'Buy Forecast by Month'!$B$27</f>
        <v>RU-Russia</v>
      </c>
      <c r="E190" s="13" t="str">
        <f>TEXT(202112,0)</f>
        <v>202112</v>
      </c>
      <c r="F190" s="13" t="s">
        <v>847</v>
      </c>
      <c r="G190" s="35" t="e">
        <f>IF(ISBLANK(INDEX('Buy Forecast by Month'!$B$28:$Z$44,MATCH("TOTAL DTC STORES FW BUY",'Buy Forecast by Month'!$B$28:$B$44,0),MATCH(ForecastByChannel!$E190,'Buy Forecast by Month'!$B$28:$Z$28,0))),"",INDEX('Buy Forecast by Month'!$B$28:$Z$44,MATCH("TOTAL DTC STORES FW BUY",'Buy Forecast by Month'!$B$28:$B$44,0),MATCH(ForecastByChannel!$E190,'Buy Forecast by Month'!$B$28:$Z$28,0)))</f>
        <v>#N/A</v>
      </c>
      <c r="H190" s="39"/>
      <c r="J190" s="11"/>
    </row>
    <row r="191" spans="1:10">
      <c r="A191" s="13" t="str">
        <f>UsedForPicklists!$C$3</f>
        <v>RUS</v>
      </c>
      <c r="B191" s="13" t="str">
        <f>TEXT('File Input'!$C$11,"yyyymmdd")</f>
        <v>yyyymmdd</v>
      </c>
      <c r="C191" s="37" t="s">
        <v>558</v>
      </c>
      <c r="D191" s="13" t="str">
        <f>'Buy Forecast by Month'!$B$27</f>
        <v>RU-Russia</v>
      </c>
      <c r="E191" s="13" t="str">
        <f>TEXT(202112,0)</f>
        <v>202112</v>
      </c>
      <c r="F191" s="13" t="s">
        <v>848</v>
      </c>
      <c r="G191" s="35" t="e">
        <f>IF(ISBLANK(INDEX('Buy Forecast by Month'!$B$28:$Z$44,MATCH("TOTAL DTC DIGITAL FW BUY",'Buy Forecast by Month'!$B$28:$B$44,0),MATCH(ForecastByChannel!$E191,'Buy Forecast by Month'!$B$28:$Z$28,0))),"",INDEX('Buy Forecast by Month'!$B$28:$Z$44,MATCH("TOTAL DTC DIGITAL FW BUY",'Buy Forecast by Month'!$B$28:$B$44,0),MATCH(ForecastByChannel!$E191,'Buy Forecast by Month'!$B$28:$Z$28,0)))</f>
        <v>#N/A</v>
      </c>
      <c r="H191" s="39"/>
      <c r="J191" s="11"/>
    </row>
    <row r="192" spans="1:10" s="11" customFormat="1">
      <c r="A192" s="13" t="str">
        <f>UsedForPicklists!$C$3</f>
        <v>RUS</v>
      </c>
      <c r="B192" s="13" t="str">
        <f>TEXT('File Input'!$C$11,"yyyymmdd")</f>
        <v>yyyymmdd</v>
      </c>
      <c r="C192" s="37" t="s">
        <v>558</v>
      </c>
      <c r="D192" s="13" t="str">
        <f>'Buy Forecast by Month'!$B$27</f>
        <v>RU-Russia</v>
      </c>
      <c r="E192" s="13" t="str">
        <f>TEXT(202112,0)</f>
        <v>202112</v>
      </c>
      <c r="F192" s="13" t="s">
        <v>849</v>
      </c>
      <c r="G192" s="35" t="e">
        <f>IF(ISBLANK(INDEX('Buy Forecast by Month'!$B$28:$Z$44,MATCH("TOTAL WHOLESALE STORES FW BUY",'Buy Forecast by Month'!$B$28:$B$44,0),MATCH(ForecastByChannel!$E192,'Buy Forecast by Month'!$B$28:$Z$28,0))),"",INDEX('Buy Forecast by Month'!$B$28:$Z$44,MATCH("TOTAL WHOLESALE STORES FW BUY",'Buy Forecast by Month'!$B$28:$B$44,0),MATCH(ForecastByChannel!$E192,'Buy Forecast by Month'!$B$28:$Z$28,0)))</f>
        <v>#N/A</v>
      </c>
      <c r="H192" s="39"/>
    </row>
    <row r="193" spans="1:10" s="11" customFormat="1">
      <c r="A193" s="13" t="str">
        <f>UsedForPicklists!$C$3</f>
        <v>RUS</v>
      </c>
      <c r="B193" s="13" t="str">
        <f>TEXT('File Input'!$C$11,"yyyymmdd")</f>
        <v>yyyymmdd</v>
      </c>
      <c r="C193" s="37" t="s">
        <v>558</v>
      </c>
      <c r="D193" s="13" t="str">
        <f>'Buy Forecast by Month'!$B$27</f>
        <v>RU-Russia</v>
      </c>
      <c r="E193" s="13" t="str">
        <f>TEXT(202112,0)</f>
        <v>202112</v>
      </c>
      <c r="F193" s="13" t="s">
        <v>850</v>
      </c>
      <c r="G193" s="35" t="e">
        <f>IF(ISBLANK(INDEX('Buy Forecast by Month'!$B$28:$Z$44,MATCH("TOTAL WHOLESALE DIGITAL FW BUY",'Buy Forecast by Month'!$B$28:$B$44,0),MATCH(ForecastByChannel!$E193,'Buy Forecast by Month'!$B$28:$Z$28,0))),"",INDEX('Buy Forecast by Month'!$B$28:$Z$44,MATCH("TOTAL WHOLESALE DIGITAL FW BUY",'Buy Forecast by Month'!$B$28:$B$44,0),MATCH(ForecastByChannel!$E193,'Buy Forecast by Month'!$B$28:$Z$28,0)))</f>
        <v>#N/A</v>
      </c>
      <c r="H193" s="39"/>
    </row>
    <row r="194" spans="1:10">
      <c r="A194" s="13" t="str">
        <f>UsedForPicklists!$C$3</f>
        <v>RUS</v>
      </c>
      <c r="B194" s="13" t="str">
        <f>TEXT('File Input'!$C$11,"yyyymmdd")</f>
        <v>yyyymmdd</v>
      </c>
      <c r="C194" s="37" t="s">
        <v>558</v>
      </c>
      <c r="D194" s="13" t="str">
        <f>'Buy Forecast by Month'!$B$27</f>
        <v>RU-Russia</v>
      </c>
      <c r="E194" s="13" t="str">
        <f>TEXT(202201,0)</f>
        <v>202201</v>
      </c>
      <c r="F194" s="13" t="s">
        <v>847</v>
      </c>
      <c r="G194" s="35" t="e">
        <f>IF(ISBLANK(INDEX('Buy Forecast by Month'!$B$28:$Z$44,MATCH("TOTAL DTC STORES FW BUY",'Buy Forecast by Month'!$B$28:$B$44,0),MATCH(ForecastByChannel!$E194,'Buy Forecast by Month'!$B$28:$Z$28,0))),"",INDEX('Buy Forecast by Month'!$B$28:$Z$44,MATCH("TOTAL DTC STORES FW BUY",'Buy Forecast by Month'!$B$28:$B$44,0),MATCH(ForecastByChannel!$E194,'Buy Forecast by Month'!$B$28:$Z$28,0)))</f>
        <v>#N/A</v>
      </c>
      <c r="H194" s="39"/>
      <c r="J194" s="11"/>
    </row>
    <row r="195" spans="1:10">
      <c r="A195" s="13" t="str">
        <f>UsedForPicklists!$C$3</f>
        <v>RUS</v>
      </c>
      <c r="B195" s="13" t="str">
        <f>TEXT('File Input'!$C$11,"yyyymmdd")</f>
        <v>yyyymmdd</v>
      </c>
      <c r="C195" s="37" t="s">
        <v>558</v>
      </c>
      <c r="D195" s="13" t="str">
        <f>'Buy Forecast by Month'!$B$27</f>
        <v>RU-Russia</v>
      </c>
      <c r="E195" s="13" t="str">
        <f>TEXT(202201,0)</f>
        <v>202201</v>
      </c>
      <c r="F195" s="13" t="s">
        <v>848</v>
      </c>
      <c r="G195" s="35" t="e">
        <f>IF(ISBLANK(INDEX('Buy Forecast by Month'!$B$28:$Z$44,MATCH("TOTAL DTC DIGITAL FW BUY",'Buy Forecast by Month'!$B$28:$B$44,0),MATCH(ForecastByChannel!$E195,'Buy Forecast by Month'!$B$28:$Z$28,0))),"",INDEX('Buy Forecast by Month'!$B$28:$Z$44,MATCH("TOTAL DTC DIGITAL FW BUY",'Buy Forecast by Month'!$B$28:$B$44,0),MATCH(ForecastByChannel!$E195,'Buy Forecast by Month'!$B$28:$Z$28,0)))</f>
        <v>#N/A</v>
      </c>
      <c r="H195" s="39"/>
      <c r="J195" s="11"/>
    </row>
    <row r="196" spans="1:10" s="11" customFormat="1">
      <c r="A196" s="13" t="str">
        <f>UsedForPicklists!$C$3</f>
        <v>RUS</v>
      </c>
      <c r="B196" s="13" t="str">
        <f>TEXT('File Input'!$C$11,"yyyymmdd")</f>
        <v>yyyymmdd</v>
      </c>
      <c r="C196" s="37" t="s">
        <v>558</v>
      </c>
      <c r="D196" s="13" t="str">
        <f>'Buy Forecast by Month'!$B$27</f>
        <v>RU-Russia</v>
      </c>
      <c r="E196" s="13" t="str">
        <f>TEXT(202201,0)</f>
        <v>202201</v>
      </c>
      <c r="F196" s="13" t="s">
        <v>849</v>
      </c>
      <c r="G196" s="35" t="e">
        <f>IF(ISBLANK(INDEX('Buy Forecast by Month'!$B$28:$Z$44,MATCH("TOTAL WHOLESALE STORES FW BUY",'Buy Forecast by Month'!$B$28:$B$44,0),MATCH(ForecastByChannel!$E196,'Buy Forecast by Month'!$B$28:$Z$28,0))),"",INDEX('Buy Forecast by Month'!$B$28:$Z$44,MATCH("TOTAL WHOLESALE STORES FW BUY",'Buy Forecast by Month'!$B$28:$B$44,0),MATCH(ForecastByChannel!$E196,'Buy Forecast by Month'!$B$28:$Z$28,0)))</f>
        <v>#N/A</v>
      </c>
      <c r="H196" s="39"/>
    </row>
    <row r="197" spans="1:10" s="11" customFormat="1">
      <c r="A197" s="13" t="str">
        <f>UsedForPicklists!$C$3</f>
        <v>RUS</v>
      </c>
      <c r="B197" s="13" t="str">
        <f>TEXT('File Input'!$C$11,"yyyymmdd")</f>
        <v>yyyymmdd</v>
      </c>
      <c r="C197" s="37" t="s">
        <v>558</v>
      </c>
      <c r="D197" s="13" t="str">
        <f>'Buy Forecast by Month'!$B$27</f>
        <v>RU-Russia</v>
      </c>
      <c r="E197" s="13" t="str">
        <f>TEXT(202201,0)</f>
        <v>202201</v>
      </c>
      <c r="F197" s="13" t="s">
        <v>850</v>
      </c>
      <c r="G197" s="35" t="e">
        <f>IF(ISBLANK(INDEX('Buy Forecast by Month'!$B$28:$Z$44,MATCH("TOTAL WHOLESALE DIGITAL FW BUY",'Buy Forecast by Month'!$B$28:$B$44,0),MATCH(ForecastByChannel!$E197,'Buy Forecast by Month'!$B$28:$Z$28,0))),"",INDEX('Buy Forecast by Month'!$B$28:$Z$44,MATCH("TOTAL WHOLESALE DIGITAL FW BUY",'Buy Forecast by Month'!$B$28:$B$44,0),MATCH(ForecastByChannel!$E197,'Buy Forecast by Month'!$B$28:$Z$28,0)))</f>
        <v>#N/A</v>
      </c>
      <c r="H197" s="39"/>
    </row>
    <row r="198" spans="1:10">
      <c r="A198" s="13" t="str">
        <f>UsedForPicklists!$C$3</f>
        <v>RUS</v>
      </c>
      <c r="B198" s="13" t="str">
        <f>TEXT('File Input'!$C$11,"yyyymmdd")</f>
        <v>yyyymmdd</v>
      </c>
      <c r="C198" s="37" t="s">
        <v>558</v>
      </c>
      <c r="D198" s="13" t="str">
        <f>'Buy Forecast by Month'!$B$27</f>
        <v>RU-Russia</v>
      </c>
      <c r="E198" s="13" t="str">
        <f>TEXT(202202,0)</f>
        <v>202202</v>
      </c>
      <c r="F198" s="13" t="s">
        <v>847</v>
      </c>
      <c r="G198" s="35" t="e">
        <f>IF(ISBLANK(INDEX('Buy Forecast by Month'!$B$28:$Z$44,MATCH("TOTAL DTC STORES FW BUY",'Buy Forecast by Month'!$B$28:$B$44,0),MATCH(ForecastByChannel!$E198,'Buy Forecast by Month'!$B$28:$Z$28,0))),"",INDEX('Buy Forecast by Month'!$B$28:$Z$44,MATCH("TOTAL DTC STORES FW BUY",'Buy Forecast by Month'!$B$28:$B$44,0),MATCH(ForecastByChannel!$E198,'Buy Forecast by Month'!$B$28:$Z$28,0)))</f>
        <v>#N/A</v>
      </c>
      <c r="H198" s="39"/>
      <c r="J198" s="11"/>
    </row>
    <row r="199" spans="1:10">
      <c r="A199" s="13" t="str">
        <f>UsedForPicklists!$C$3</f>
        <v>RUS</v>
      </c>
      <c r="B199" s="13" t="str">
        <f>TEXT('File Input'!$C$11,"yyyymmdd")</f>
        <v>yyyymmdd</v>
      </c>
      <c r="C199" s="37" t="s">
        <v>558</v>
      </c>
      <c r="D199" s="13" t="str">
        <f>'Buy Forecast by Month'!$B$27</f>
        <v>RU-Russia</v>
      </c>
      <c r="E199" s="13" t="str">
        <f>TEXT(202202,0)</f>
        <v>202202</v>
      </c>
      <c r="F199" s="13" t="s">
        <v>848</v>
      </c>
      <c r="G199" s="35" t="e">
        <f>IF(ISBLANK(INDEX('Buy Forecast by Month'!$B$28:$Z$44,MATCH("TOTAL DTC DIGITAL FW BUY",'Buy Forecast by Month'!$B$28:$B$44,0),MATCH(ForecastByChannel!$E199,'Buy Forecast by Month'!$B$28:$Z$28,0))),"",INDEX('Buy Forecast by Month'!$B$28:$Z$44,MATCH("TOTAL DTC DIGITAL FW BUY",'Buy Forecast by Month'!$B$28:$B$44,0),MATCH(ForecastByChannel!$E199,'Buy Forecast by Month'!$B$28:$Z$28,0)))</f>
        <v>#N/A</v>
      </c>
      <c r="H199" s="39"/>
      <c r="J199" s="11"/>
    </row>
    <row r="200" spans="1:10" s="11" customFormat="1">
      <c r="A200" s="13" t="str">
        <f>UsedForPicklists!$C$3</f>
        <v>RUS</v>
      </c>
      <c r="B200" s="13" t="str">
        <f>TEXT('File Input'!$C$11,"yyyymmdd")</f>
        <v>yyyymmdd</v>
      </c>
      <c r="C200" s="37" t="s">
        <v>558</v>
      </c>
      <c r="D200" s="13" t="str">
        <f>'Buy Forecast by Month'!$B$27</f>
        <v>RU-Russia</v>
      </c>
      <c r="E200" s="13" t="str">
        <f>TEXT(202202,0)</f>
        <v>202202</v>
      </c>
      <c r="F200" s="13" t="s">
        <v>849</v>
      </c>
      <c r="G200" s="35" t="e">
        <f>IF(ISBLANK(INDEX('Buy Forecast by Month'!$B$28:$Z$44,MATCH("TOTAL WHOLESALE STORES FW BUY",'Buy Forecast by Month'!$B$28:$B$44,0),MATCH(ForecastByChannel!$E200,'Buy Forecast by Month'!$B$28:$Z$28,0))),"",INDEX('Buy Forecast by Month'!$B$28:$Z$44,MATCH("TOTAL WHOLESALE STORES FW BUY",'Buy Forecast by Month'!$B$28:$B$44,0),MATCH(ForecastByChannel!$E200,'Buy Forecast by Month'!$B$28:$Z$28,0)))</f>
        <v>#N/A</v>
      </c>
      <c r="H200" s="39"/>
    </row>
    <row r="201" spans="1:10" s="11" customFormat="1">
      <c r="A201" s="13" t="str">
        <f>UsedForPicklists!$C$3</f>
        <v>RUS</v>
      </c>
      <c r="B201" s="13" t="str">
        <f>TEXT('File Input'!$C$11,"yyyymmdd")</f>
        <v>yyyymmdd</v>
      </c>
      <c r="C201" s="37" t="s">
        <v>558</v>
      </c>
      <c r="D201" s="13" t="str">
        <f>'Buy Forecast by Month'!$B$27</f>
        <v>RU-Russia</v>
      </c>
      <c r="E201" s="13" t="str">
        <f>TEXT(202202,0)</f>
        <v>202202</v>
      </c>
      <c r="F201" s="13" t="s">
        <v>850</v>
      </c>
      <c r="G201" s="35" t="e">
        <f>IF(ISBLANK(INDEX('Buy Forecast by Month'!$B$28:$Z$44,MATCH("TOTAL WHOLESALE DIGITAL FW BUY",'Buy Forecast by Month'!$B$28:$B$44,0),MATCH(ForecastByChannel!$E201,'Buy Forecast by Month'!$B$28:$Z$28,0))),"",INDEX('Buy Forecast by Month'!$B$28:$Z$44,MATCH("TOTAL WHOLESALE DIGITAL FW BUY",'Buy Forecast by Month'!$B$28:$B$44,0),MATCH(ForecastByChannel!$E201,'Buy Forecast by Month'!$B$28:$Z$28,0)))</f>
        <v>#N/A</v>
      </c>
      <c r="H201" s="39"/>
    </row>
    <row r="202" spans="1:10">
      <c r="A202" s="13" t="str">
        <f>UsedForPicklists!$C$3</f>
        <v>RUS</v>
      </c>
      <c r="B202" s="13" t="str">
        <f>TEXT('File Input'!$C$11,"yyyymmdd")</f>
        <v>yyyymmdd</v>
      </c>
      <c r="C202" s="37" t="s">
        <v>558</v>
      </c>
      <c r="D202" s="13" t="str">
        <f>'Buy Forecast by Month'!$B$27</f>
        <v>RU-Russia</v>
      </c>
      <c r="E202" s="13" t="str">
        <f>TEXT(202203,0)</f>
        <v>202203</v>
      </c>
      <c r="F202" s="13" t="s">
        <v>847</v>
      </c>
      <c r="G202" s="35" t="e">
        <f>IF(ISBLANK(INDEX('Buy Forecast by Month'!$B$28:$Z$44,MATCH("TOTAL DTC STORES FW BUY",'Buy Forecast by Month'!$B$28:$B$44,0),MATCH(ForecastByChannel!$E202,'Buy Forecast by Month'!$B$28:$Z$28,0))),"",INDEX('Buy Forecast by Month'!$B$28:$Z$44,MATCH("TOTAL DTC STORES FW BUY",'Buy Forecast by Month'!$B$28:$B$44,0),MATCH(ForecastByChannel!$E202,'Buy Forecast by Month'!$B$28:$Z$28,0)))</f>
        <v>#N/A</v>
      </c>
      <c r="H202" s="39"/>
      <c r="J202" s="11"/>
    </row>
    <row r="203" spans="1:10">
      <c r="A203" s="13" t="str">
        <f>UsedForPicklists!$C$3</f>
        <v>RUS</v>
      </c>
      <c r="B203" s="13" t="str">
        <f>TEXT('File Input'!$C$11,"yyyymmdd")</f>
        <v>yyyymmdd</v>
      </c>
      <c r="C203" s="37" t="s">
        <v>558</v>
      </c>
      <c r="D203" s="13" t="str">
        <f>'Buy Forecast by Month'!$B$27</f>
        <v>RU-Russia</v>
      </c>
      <c r="E203" s="13" t="str">
        <f>TEXT(202203,0)</f>
        <v>202203</v>
      </c>
      <c r="F203" s="13" t="s">
        <v>848</v>
      </c>
      <c r="G203" s="35" t="e">
        <f>IF(ISBLANK(INDEX('Buy Forecast by Month'!$B$28:$Z$44,MATCH("TOTAL DTC DIGITAL FW BUY",'Buy Forecast by Month'!$B$28:$B$44,0),MATCH(ForecastByChannel!$E203,'Buy Forecast by Month'!$B$28:$Z$28,0))),"",INDEX('Buy Forecast by Month'!$B$28:$Z$44,MATCH("TOTAL DTC DIGITAL FW BUY",'Buy Forecast by Month'!$B$28:$B$44,0),MATCH(ForecastByChannel!$E203,'Buy Forecast by Month'!$B$28:$Z$28,0)))</f>
        <v>#N/A</v>
      </c>
      <c r="H203" s="39"/>
      <c r="J203" s="11"/>
    </row>
    <row r="204" spans="1:10" s="11" customFormat="1">
      <c r="A204" s="13" t="str">
        <f>UsedForPicklists!$C$3</f>
        <v>RUS</v>
      </c>
      <c r="B204" s="13" t="str">
        <f>TEXT('File Input'!$C$11,"yyyymmdd")</f>
        <v>yyyymmdd</v>
      </c>
      <c r="C204" s="37" t="s">
        <v>558</v>
      </c>
      <c r="D204" s="13" t="str">
        <f>'Buy Forecast by Month'!$B$27</f>
        <v>RU-Russia</v>
      </c>
      <c r="E204" s="13" t="str">
        <f>TEXT(202203,0)</f>
        <v>202203</v>
      </c>
      <c r="F204" s="13" t="s">
        <v>849</v>
      </c>
      <c r="G204" s="35" t="e">
        <f>IF(ISBLANK(INDEX('Buy Forecast by Month'!$B$28:$Z$44,MATCH("TOTAL WHOLESALE STORES FW BUY",'Buy Forecast by Month'!$B$28:$B$44,0),MATCH(ForecastByChannel!$E204,'Buy Forecast by Month'!$B$28:$Z$28,0))),"",INDEX('Buy Forecast by Month'!$B$28:$Z$44,MATCH("TOTAL WHOLESALE STORES FW BUY",'Buy Forecast by Month'!$B$28:$B$44,0),MATCH(ForecastByChannel!$E204,'Buy Forecast by Month'!$B$28:$Z$28,0)))</f>
        <v>#N/A</v>
      </c>
      <c r="H204" s="39"/>
    </row>
    <row r="205" spans="1:10" s="11" customFormat="1">
      <c r="A205" s="13" t="str">
        <f>UsedForPicklists!$C$3</f>
        <v>RUS</v>
      </c>
      <c r="B205" s="13" t="str">
        <f>TEXT('File Input'!$C$11,"yyyymmdd")</f>
        <v>yyyymmdd</v>
      </c>
      <c r="C205" s="37" t="s">
        <v>558</v>
      </c>
      <c r="D205" s="13" t="str">
        <f>'Buy Forecast by Month'!$B$27</f>
        <v>RU-Russia</v>
      </c>
      <c r="E205" s="13" t="str">
        <f>TEXT(202203,0)</f>
        <v>202203</v>
      </c>
      <c r="F205" s="13" t="s">
        <v>850</v>
      </c>
      <c r="G205" s="35" t="e">
        <f>IF(ISBLANK(INDEX('Buy Forecast by Month'!$B$28:$Z$44,MATCH("TOTAL WHOLESALE DIGITAL FW BUY",'Buy Forecast by Month'!$B$28:$B$44,0),MATCH(ForecastByChannel!$E205,'Buy Forecast by Month'!$B$28:$Z$28,0))),"",INDEX('Buy Forecast by Month'!$B$28:$Z$44,MATCH("TOTAL WHOLESALE DIGITAL FW BUY",'Buy Forecast by Month'!$B$28:$B$44,0),MATCH(ForecastByChannel!$E205,'Buy Forecast by Month'!$B$28:$Z$28,0)))</f>
        <v>#N/A</v>
      </c>
      <c r="H205" s="39"/>
    </row>
    <row r="206" spans="1:10">
      <c r="A206" s="13" t="str">
        <f>UsedForPicklists!$C$3</f>
        <v>RUS</v>
      </c>
      <c r="B206" s="13" t="str">
        <f>TEXT('File Input'!$C$11,"yyyymmdd")</f>
        <v>yyyymmdd</v>
      </c>
      <c r="C206" s="37" t="s">
        <v>558</v>
      </c>
      <c r="D206" s="13" t="str">
        <f>'Buy Forecast by Month'!$B$27</f>
        <v>RU-Russia</v>
      </c>
      <c r="E206" s="13" t="str">
        <f>TEXT(202204,0)</f>
        <v>202204</v>
      </c>
      <c r="F206" s="13" t="s">
        <v>847</v>
      </c>
      <c r="G206" s="35" t="e">
        <f>IF(ISBLANK(INDEX('Buy Forecast by Month'!$B$28:$Z$44,MATCH("TOTAL DTC STORES FW BUY",'Buy Forecast by Month'!$B$28:$B$44,0),MATCH(ForecastByChannel!$E206,'Buy Forecast by Month'!$B$28:$Z$28,0))),"",INDEX('Buy Forecast by Month'!$B$28:$Z$44,MATCH("TOTAL DTC STORES FW BUY",'Buy Forecast by Month'!$B$28:$B$44,0),MATCH(ForecastByChannel!$E206,'Buy Forecast by Month'!$B$28:$Z$28,0)))</f>
        <v>#N/A</v>
      </c>
      <c r="H206" s="39"/>
      <c r="J206" s="11"/>
    </row>
    <row r="207" spans="1:10">
      <c r="A207" s="13" t="str">
        <f>UsedForPicklists!$C$3</f>
        <v>RUS</v>
      </c>
      <c r="B207" s="13" t="str">
        <f>TEXT('File Input'!$C$11,"yyyymmdd")</f>
        <v>yyyymmdd</v>
      </c>
      <c r="C207" s="37" t="s">
        <v>558</v>
      </c>
      <c r="D207" s="13" t="str">
        <f>'Buy Forecast by Month'!$B$27</f>
        <v>RU-Russia</v>
      </c>
      <c r="E207" s="13" t="str">
        <f>TEXT(202204,0)</f>
        <v>202204</v>
      </c>
      <c r="F207" s="13" t="s">
        <v>848</v>
      </c>
      <c r="G207" s="35" t="e">
        <f>IF(ISBLANK(INDEX('Buy Forecast by Month'!$B$28:$Z$44,MATCH("TOTAL DTC DIGITAL FW BUY",'Buy Forecast by Month'!$B$28:$B$44,0),MATCH(ForecastByChannel!$E207,'Buy Forecast by Month'!$B$28:$Z$28,0))),"",INDEX('Buy Forecast by Month'!$B$28:$Z$44,MATCH("TOTAL DTC DIGITAL FW BUY",'Buy Forecast by Month'!$B$28:$B$44,0),MATCH(ForecastByChannel!$E207,'Buy Forecast by Month'!$B$28:$Z$28,0)))</f>
        <v>#N/A</v>
      </c>
      <c r="H207" s="39"/>
      <c r="J207" s="11"/>
    </row>
    <row r="208" spans="1:10" s="11" customFormat="1">
      <c r="A208" s="13" t="str">
        <f>UsedForPicklists!$C$3</f>
        <v>RUS</v>
      </c>
      <c r="B208" s="13" t="str">
        <f>TEXT('File Input'!$C$11,"yyyymmdd")</f>
        <v>yyyymmdd</v>
      </c>
      <c r="C208" s="37" t="s">
        <v>558</v>
      </c>
      <c r="D208" s="13" t="str">
        <f>'Buy Forecast by Month'!$B$27</f>
        <v>RU-Russia</v>
      </c>
      <c r="E208" s="13" t="str">
        <f>TEXT(202204,0)</f>
        <v>202204</v>
      </c>
      <c r="F208" s="13" t="s">
        <v>849</v>
      </c>
      <c r="G208" s="35" t="e">
        <f>IF(ISBLANK(INDEX('Buy Forecast by Month'!$B$28:$Z$44,MATCH("TOTAL WHOLESALE STORES FW BUY",'Buy Forecast by Month'!$B$28:$B$44,0),MATCH(ForecastByChannel!$E208,'Buy Forecast by Month'!$B$28:$Z$28,0))),"",INDEX('Buy Forecast by Month'!$B$28:$Z$44,MATCH("TOTAL WHOLESALE STORES FW BUY",'Buy Forecast by Month'!$B$28:$B$44,0),MATCH(ForecastByChannel!$E208,'Buy Forecast by Month'!$B$28:$Z$28,0)))</f>
        <v>#N/A</v>
      </c>
      <c r="H208" s="39"/>
    </row>
    <row r="209" spans="1:10" s="11" customFormat="1">
      <c r="A209" s="13" t="str">
        <f>UsedForPicklists!$C$3</f>
        <v>RUS</v>
      </c>
      <c r="B209" s="13" t="str">
        <f>TEXT('File Input'!$C$11,"yyyymmdd")</f>
        <v>yyyymmdd</v>
      </c>
      <c r="C209" s="37" t="s">
        <v>558</v>
      </c>
      <c r="D209" s="13" t="str">
        <f>'Buy Forecast by Month'!$B$27</f>
        <v>RU-Russia</v>
      </c>
      <c r="E209" s="13" t="str">
        <f>TEXT(202204,0)</f>
        <v>202204</v>
      </c>
      <c r="F209" s="13" t="s">
        <v>850</v>
      </c>
      <c r="G209" s="35" t="e">
        <f>IF(ISBLANK(INDEX('Buy Forecast by Month'!$B$28:$Z$44,MATCH("TOTAL WHOLESALE DIGITAL FW BUY",'Buy Forecast by Month'!$B$28:$B$44,0),MATCH(ForecastByChannel!$E209,'Buy Forecast by Month'!$B$28:$Z$28,0))),"",INDEX('Buy Forecast by Month'!$B$28:$Z$44,MATCH("TOTAL WHOLESALE DIGITAL FW BUY",'Buy Forecast by Month'!$B$28:$B$44,0),MATCH(ForecastByChannel!$E209,'Buy Forecast by Month'!$B$28:$Z$28,0)))</f>
        <v>#N/A</v>
      </c>
      <c r="H209" s="39"/>
    </row>
    <row r="210" spans="1:10">
      <c r="A210" s="13" t="str">
        <f>UsedForPicklists!$C$3</f>
        <v>RUS</v>
      </c>
      <c r="B210" s="13" t="str">
        <f>TEXT('File Input'!$C$11,"yyyymmdd")</f>
        <v>yyyymmdd</v>
      </c>
      <c r="C210" s="37" t="s">
        <v>558</v>
      </c>
      <c r="D210" s="13" t="str">
        <f>'Buy Forecast by Month'!$B$27</f>
        <v>RU-Russia</v>
      </c>
      <c r="E210" s="13" t="str">
        <f>TEXT(202205,0)</f>
        <v>202205</v>
      </c>
      <c r="F210" s="13" t="s">
        <v>847</v>
      </c>
      <c r="G210" s="35" t="e">
        <f>IF(ISBLANK(INDEX('Buy Forecast by Month'!$B$28:$Z$44,MATCH("TOTAL DTC STORES FW BUY",'Buy Forecast by Month'!$B$28:$B$44,0),MATCH(ForecastByChannel!$E210,'Buy Forecast by Month'!$B$28:$Z$28,0))),"",INDEX('Buy Forecast by Month'!$B$28:$Z$44,MATCH("TOTAL DTC STORES FW BUY",'Buy Forecast by Month'!$B$28:$B$44,0),MATCH(ForecastByChannel!$E210,'Buy Forecast by Month'!$B$28:$Z$28,0)))</f>
        <v>#N/A</v>
      </c>
      <c r="H210" s="39"/>
      <c r="J210" s="11"/>
    </row>
    <row r="211" spans="1:10">
      <c r="A211" s="13" t="str">
        <f>UsedForPicklists!$C$3</f>
        <v>RUS</v>
      </c>
      <c r="B211" s="13" t="str">
        <f>TEXT('File Input'!$C$11,"yyyymmdd")</f>
        <v>yyyymmdd</v>
      </c>
      <c r="C211" s="37" t="s">
        <v>558</v>
      </c>
      <c r="D211" s="13" t="str">
        <f>'Buy Forecast by Month'!$B$27</f>
        <v>RU-Russia</v>
      </c>
      <c r="E211" s="13" t="str">
        <f>TEXT(202205,0)</f>
        <v>202205</v>
      </c>
      <c r="F211" s="13" t="s">
        <v>848</v>
      </c>
      <c r="G211" s="35" t="e">
        <f>IF(ISBLANK(INDEX('Buy Forecast by Month'!$B$28:$Z$44,MATCH("TOTAL DTC DIGITAL FW BUY",'Buy Forecast by Month'!$B$28:$B$44,0),MATCH(ForecastByChannel!$E211,'Buy Forecast by Month'!$B$28:$Z$28,0))),"",INDEX('Buy Forecast by Month'!$B$28:$Z$44,MATCH("TOTAL DTC DIGITAL FW BUY",'Buy Forecast by Month'!$B$28:$B$44,0),MATCH(ForecastByChannel!$E211,'Buy Forecast by Month'!$B$28:$Z$28,0)))</f>
        <v>#N/A</v>
      </c>
      <c r="H211" s="39"/>
      <c r="J211" s="11"/>
    </row>
    <row r="212" spans="1:10" s="11" customFormat="1">
      <c r="A212" s="13" t="str">
        <f>UsedForPicklists!$C$3</f>
        <v>RUS</v>
      </c>
      <c r="B212" s="13" t="str">
        <f>TEXT('File Input'!$C$11,"yyyymmdd")</f>
        <v>yyyymmdd</v>
      </c>
      <c r="C212" s="37" t="s">
        <v>558</v>
      </c>
      <c r="D212" s="13" t="str">
        <f>'Buy Forecast by Month'!$B$27</f>
        <v>RU-Russia</v>
      </c>
      <c r="E212" s="13" t="str">
        <f>TEXT(202205,0)</f>
        <v>202205</v>
      </c>
      <c r="F212" s="13" t="s">
        <v>849</v>
      </c>
      <c r="G212" s="35" t="e">
        <f>IF(ISBLANK(INDEX('Buy Forecast by Month'!$B$28:$Z$44,MATCH("TOTAL WHOLESALE STORES FW BUY",'Buy Forecast by Month'!$B$28:$B$44,0),MATCH(ForecastByChannel!$E212,'Buy Forecast by Month'!$B$28:$Z$28,0))),"",INDEX('Buy Forecast by Month'!$B$28:$Z$44,MATCH("TOTAL WHOLESALE STORES FW BUY",'Buy Forecast by Month'!$B$28:$B$44,0),MATCH(ForecastByChannel!$E212,'Buy Forecast by Month'!$B$28:$Z$28,0)))</f>
        <v>#N/A</v>
      </c>
      <c r="H212" s="39"/>
    </row>
    <row r="213" spans="1:10" s="11" customFormat="1">
      <c r="A213" s="13" t="str">
        <f>UsedForPicklists!$C$3</f>
        <v>RUS</v>
      </c>
      <c r="B213" s="13" t="str">
        <f>TEXT('File Input'!$C$11,"yyyymmdd")</f>
        <v>yyyymmdd</v>
      </c>
      <c r="C213" s="37" t="s">
        <v>558</v>
      </c>
      <c r="D213" s="13" t="str">
        <f>'Buy Forecast by Month'!$B$27</f>
        <v>RU-Russia</v>
      </c>
      <c r="E213" s="13" t="str">
        <f>TEXT(202205,0)</f>
        <v>202205</v>
      </c>
      <c r="F213" s="13" t="s">
        <v>850</v>
      </c>
      <c r="G213" s="35" t="e">
        <f>IF(ISBLANK(INDEX('Buy Forecast by Month'!$B$28:$Z$44,MATCH("TOTAL WHOLESALE DIGITAL FW BUY",'Buy Forecast by Month'!$B$28:$B$44,0),MATCH(ForecastByChannel!$E213,'Buy Forecast by Month'!$B$28:$Z$28,0))),"",INDEX('Buy Forecast by Month'!$B$28:$Z$44,MATCH("TOTAL WHOLESALE DIGITAL FW BUY",'Buy Forecast by Month'!$B$28:$B$44,0),MATCH(ForecastByChannel!$E213,'Buy Forecast by Month'!$B$28:$Z$28,0)))</f>
        <v>#N/A</v>
      </c>
      <c r="H213" s="39"/>
    </row>
    <row r="214" spans="1:10">
      <c r="A214" s="13" t="str">
        <f>UsedForPicklists!$C$3</f>
        <v>RUS</v>
      </c>
      <c r="B214" s="13" t="str">
        <f>TEXT('File Input'!$C$11,"yyyymmdd")</f>
        <v>yyyymmdd</v>
      </c>
      <c r="C214" s="37" t="s">
        <v>558</v>
      </c>
      <c r="D214" s="13" t="str">
        <f>'Buy Forecast by Month'!$B$27</f>
        <v>RU-Russia</v>
      </c>
      <c r="E214" s="13" t="str">
        <f>TEXT(202206,0)</f>
        <v>202206</v>
      </c>
      <c r="F214" s="13" t="s">
        <v>847</v>
      </c>
      <c r="G214" s="35" t="e">
        <f>IF(ISBLANK(INDEX('Buy Forecast by Month'!$B$28:$Z$44,MATCH("TOTAL DTC STORES FW BUY",'Buy Forecast by Month'!$B$28:$B$44,0),MATCH(ForecastByChannel!$E214,'Buy Forecast by Month'!$B$28:$Z$28,0))),"",INDEX('Buy Forecast by Month'!$B$28:$Z$44,MATCH("TOTAL DTC STORES FW BUY",'Buy Forecast by Month'!$B$28:$B$44,0),MATCH(ForecastByChannel!$E214,'Buy Forecast by Month'!$B$28:$Z$28,0)))</f>
        <v>#N/A</v>
      </c>
      <c r="H214" s="39"/>
      <c r="J214" s="11"/>
    </row>
    <row r="215" spans="1:10">
      <c r="A215" s="13" t="str">
        <f>UsedForPicklists!$C$3</f>
        <v>RUS</v>
      </c>
      <c r="B215" s="13" t="str">
        <f>TEXT('File Input'!$C$11,"yyyymmdd")</f>
        <v>yyyymmdd</v>
      </c>
      <c r="C215" s="37" t="s">
        <v>558</v>
      </c>
      <c r="D215" s="13" t="str">
        <f>'Buy Forecast by Month'!$B$27</f>
        <v>RU-Russia</v>
      </c>
      <c r="E215" s="13" t="str">
        <f>TEXT(202206,0)</f>
        <v>202206</v>
      </c>
      <c r="F215" s="13" t="s">
        <v>848</v>
      </c>
      <c r="G215" s="35" t="e">
        <f>IF(ISBLANK(INDEX('Buy Forecast by Month'!$B$28:$Z$44,MATCH("TOTAL DTC DIGITAL FW BUY",'Buy Forecast by Month'!$B$28:$B$44,0),MATCH(ForecastByChannel!$E215,'Buy Forecast by Month'!$B$28:$Z$28,0))),"",INDEX('Buy Forecast by Month'!$B$28:$Z$44,MATCH("TOTAL DTC DIGITAL FW BUY",'Buy Forecast by Month'!$B$28:$B$44,0),MATCH(ForecastByChannel!$E215,'Buy Forecast by Month'!$B$28:$Z$28,0)))</f>
        <v>#N/A</v>
      </c>
      <c r="H215" s="39"/>
      <c r="J215" s="11"/>
    </row>
    <row r="216" spans="1:10" s="11" customFormat="1">
      <c r="A216" s="13" t="str">
        <f>UsedForPicklists!$C$3</f>
        <v>RUS</v>
      </c>
      <c r="B216" s="13" t="str">
        <f>TEXT('File Input'!$C$11,"yyyymmdd")</f>
        <v>yyyymmdd</v>
      </c>
      <c r="C216" s="37" t="s">
        <v>558</v>
      </c>
      <c r="D216" s="13" t="str">
        <f>'Buy Forecast by Month'!$B$27</f>
        <v>RU-Russia</v>
      </c>
      <c r="E216" s="13" t="str">
        <f>TEXT(202206,0)</f>
        <v>202206</v>
      </c>
      <c r="F216" s="13" t="s">
        <v>849</v>
      </c>
      <c r="G216" s="35" t="e">
        <f>IF(ISBLANK(INDEX('Buy Forecast by Month'!$B$28:$Z$44,MATCH("TOTAL WHOLESALE STORES FW BUY",'Buy Forecast by Month'!$B$28:$B$44,0),MATCH(ForecastByChannel!$E216,'Buy Forecast by Month'!$B$28:$Z$28,0))),"",INDEX('Buy Forecast by Month'!$B$28:$Z$44,MATCH("TOTAL WHOLESALE STORES FW BUY",'Buy Forecast by Month'!$B$28:$B$44,0),MATCH(ForecastByChannel!$E216,'Buy Forecast by Month'!$B$28:$Z$28,0)))</f>
        <v>#N/A</v>
      </c>
      <c r="H216" s="39"/>
    </row>
    <row r="217" spans="1:10" s="11" customFormat="1">
      <c r="A217" s="13" t="str">
        <f>UsedForPicklists!$C$3</f>
        <v>RUS</v>
      </c>
      <c r="B217" s="13" t="str">
        <f>TEXT('File Input'!$C$11,"yyyymmdd")</f>
        <v>yyyymmdd</v>
      </c>
      <c r="C217" s="37" t="s">
        <v>558</v>
      </c>
      <c r="D217" s="13" t="str">
        <f>'Buy Forecast by Month'!$B$27</f>
        <v>RU-Russia</v>
      </c>
      <c r="E217" s="13" t="str">
        <f>TEXT(202206,0)</f>
        <v>202206</v>
      </c>
      <c r="F217" s="13" t="s">
        <v>850</v>
      </c>
      <c r="G217" s="35" t="e">
        <f>IF(ISBLANK(INDEX('Buy Forecast by Month'!$B$28:$Z$44,MATCH("TOTAL WHOLESALE DIGITAL FW BUY",'Buy Forecast by Month'!$B$28:$B$44,0),MATCH(ForecastByChannel!$E217,'Buy Forecast by Month'!$B$28:$Z$28,0))),"",INDEX('Buy Forecast by Month'!$B$28:$Z$44,MATCH("TOTAL WHOLESALE DIGITAL FW BUY",'Buy Forecast by Month'!$B$28:$B$44,0),MATCH(ForecastByChannel!$E217,'Buy Forecast by Month'!$B$28:$Z$28,0)))</f>
        <v>#N/A</v>
      </c>
      <c r="H217" s="39"/>
    </row>
    <row r="218" spans="1:10">
      <c r="A218" s="13" t="str">
        <f>UsedForPicklists!$C$3</f>
        <v>RUS</v>
      </c>
      <c r="B218" s="13" t="str">
        <f>TEXT('File Input'!$C$11,"yyyymmdd")</f>
        <v>yyyymmdd</v>
      </c>
      <c r="C218" s="37" t="s">
        <v>558</v>
      </c>
      <c r="D218" s="13" t="str">
        <f>'Buy Forecast by Month'!$B$27</f>
        <v>RU-Russia</v>
      </c>
      <c r="E218" s="13" t="str">
        <f>TEXT(202207,0)</f>
        <v>202207</v>
      </c>
      <c r="F218" s="13" t="s">
        <v>847</v>
      </c>
      <c r="G218" s="35" t="e">
        <f>IF(ISBLANK(INDEX('Buy Forecast by Month'!$B$28:$Z$44,MATCH("TOTAL DTC STORES FW BUY",'Buy Forecast by Month'!$B$28:$B$44,0),MATCH(ForecastByChannel!$E218,'Buy Forecast by Month'!$B$28:$Z$28,0))),"",INDEX('Buy Forecast by Month'!$B$28:$Z$44,MATCH("TOTAL DTC STORES FW BUY",'Buy Forecast by Month'!$B$28:$B$44,0),MATCH(ForecastByChannel!$E218,'Buy Forecast by Month'!$B$28:$Z$28,0)))</f>
        <v>#N/A</v>
      </c>
      <c r="H218" s="39"/>
      <c r="J218" s="11"/>
    </row>
    <row r="219" spans="1:10">
      <c r="A219" s="13" t="str">
        <f>UsedForPicklists!$C$3</f>
        <v>RUS</v>
      </c>
      <c r="B219" s="13" t="str">
        <f>TEXT('File Input'!$C$11,"yyyymmdd")</f>
        <v>yyyymmdd</v>
      </c>
      <c r="C219" s="37" t="s">
        <v>558</v>
      </c>
      <c r="D219" s="13" t="str">
        <f>'Buy Forecast by Month'!$B$27</f>
        <v>RU-Russia</v>
      </c>
      <c r="E219" s="13" t="str">
        <f>TEXT(202207,0)</f>
        <v>202207</v>
      </c>
      <c r="F219" s="13" t="s">
        <v>848</v>
      </c>
      <c r="G219" s="35" t="e">
        <f>IF(ISBLANK(INDEX('Buy Forecast by Month'!$B$28:$Z$44,MATCH("TOTAL DTC DIGITAL FW BUY",'Buy Forecast by Month'!$B$28:$B$44,0),MATCH(ForecastByChannel!$E219,'Buy Forecast by Month'!$B$28:$Z$28,0))),"",INDEX('Buy Forecast by Month'!$B$28:$Z$44,MATCH("TOTAL DTC DIGITAL FW BUY",'Buy Forecast by Month'!$B$28:$B$44,0),MATCH(ForecastByChannel!$E219,'Buy Forecast by Month'!$B$28:$Z$28,0)))</f>
        <v>#N/A</v>
      </c>
      <c r="H219" s="39"/>
      <c r="J219" s="11"/>
    </row>
    <row r="220" spans="1:10" s="11" customFormat="1">
      <c r="A220" s="13" t="str">
        <f>UsedForPicklists!$C$3</f>
        <v>RUS</v>
      </c>
      <c r="B220" s="13" t="str">
        <f>TEXT('File Input'!$C$11,"yyyymmdd")</f>
        <v>yyyymmdd</v>
      </c>
      <c r="C220" s="37" t="s">
        <v>558</v>
      </c>
      <c r="D220" s="13" t="str">
        <f>'Buy Forecast by Month'!$B$27</f>
        <v>RU-Russia</v>
      </c>
      <c r="E220" s="13" t="str">
        <f>TEXT(202207,0)</f>
        <v>202207</v>
      </c>
      <c r="F220" s="13" t="s">
        <v>849</v>
      </c>
      <c r="G220" s="35" t="e">
        <f>IF(ISBLANK(INDEX('Buy Forecast by Month'!$B$28:$Z$44,MATCH("TOTAL WHOLESALE STORES FW BUY",'Buy Forecast by Month'!$B$28:$B$44,0),MATCH(ForecastByChannel!$E220,'Buy Forecast by Month'!$B$28:$Z$28,0))),"",INDEX('Buy Forecast by Month'!$B$28:$Z$44,MATCH("TOTAL WHOLESALE STORES FW BUY",'Buy Forecast by Month'!$B$28:$B$44,0),MATCH(ForecastByChannel!$E220,'Buy Forecast by Month'!$B$28:$Z$28,0)))</f>
        <v>#N/A</v>
      </c>
      <c r="H220" s="39"/>
    </row>
    <row r="221" spans="1:10" s="11" customFormat="1">
      <c r="A221" s="13" t="str">
        <f>UsedForPicklists!$C$3</f>
        <v>RUS</v>
      </c>
      <c r="B221" s="13" t="str">
        <f>TEXT('File Input'!$C$11,"yyyymmdd")</f>
        <v>yyyymmdd</v>
      </c>
      <c r="C221" s="37" t="s">
        <v>558</v>
      </c>
      <c r="D221" s="13" t="str">
        <f>'Buy Forecast by Month'!$B$27</f>
        <v>RU-Russia</v>
      </c>
      <c r="E221" s="13" t="str">
        <f>TEXT(202207,0)</f>
        <v>202207</v>
      </c>
      <c r="F221" s="13" t="s">
        <v>850</v>
      </c>
      <c r="G221" s="35" t="e">
        <f>IF(ISBLANK(INDEX('Buy Forecast by Month'!$B$28:$Z$44,MATCH("TOTAL WHOLESALE DIGITAL FW BUY",'Buy Forecast by Month'!$B$28:$B$44,0),MATCH(ForecastByChannel!$E221,'Buy Forecast by Month'!$B$28:$Z$28,0))),"",INDEX('Buy Forecast by Month'!$B$28:$Z$44,MATCH("TOTAL WHOLESALE DIGITAL FW BUY",'Buy Forecast by Month'!$B$28:$B$44,0),MATCH(ForecastByChannel!$E221,'Buy Forecast by Month'!$B$28:$Z$28,0)))</f>
        <v>#N/A</v>
      </c>
      <c r="H221" s="39"/>
    </row>
    <row r="222" spans="1:10">
      <c r="A222" s="13" t="str">
        <f>UsedForPicklists!$C$3</f>
        <v>RUS</v>
      </c>
      <c r="B222" s="13" t="str">
        <f>TEXT('File Input'!$C$11,"yyyymmdd")</f>
        <v>yyyymmdd</v>
      </c>
      <c r="C222" s="37" t="s">
        <v>558</v>
      </c>
      <c r="D222" s="13" t="str">
        <f>'Buy Forecast by Month'!$B$27</f>
        <v>RU-Russia</v>
      </c>
      <c r="E222" s="13" t="str">
        <f>TEXT(202208,0)</f>
        <v>202208</v>
      </c>
      <c r="F222" s="13" t="s">
        <v>847</v>
      </c>
      <c r="G222" s="35" t="e">
        <f>IF(ISBLANK(INDEX('Buy Forecast by Month'!$B$28:$Z$44,MATCH("TOTAL DTC STORES FW BUY",'Buy Forecast by Month'!$B$28:$B$44,0),MATCH(ForecastByChannel!$E222,'Buy Forecast by Month'!$B$28:$Z$28,0))),"",INDEX('Buy Forecast by Month'!$B$28:$Z$44,MATCH("TOTAL DTC STORES FW BUY",'Buy Forecast by Month'!$B$28:$B$44,0),MATCH(ForecastByChannel!$E222,'Buy Forecast by Month'!$B$28:$Z$28,0)))</f>
        <v>#N/A</v>
      </c>
      <c r="H222" s="39"/>
      <c r="J222" s="11"/>
    </row>
    <row r="223" spans="1:10">
      <c r="A223" s="13" t="str">
        <f>UsedForPicklists!$C$3</f>
        <v>RUS</v>
      </c>
      <c r="B223" s="13" t="str">
        <f>TEXT('File Input'!$C$11,"yyyymmdd")</f>
        <v>yyyymmdd</v>
      </c>
      <c r="C223" s="37" t="s">
        <v>558</v>
      </c>
      <c r="D223" s="13" t="str">
        <f>'Buy Forecast by Month'!$B$27</f>
        <v>RU-Russia</v>
      </c>
      <c r="E223" s="13" t="str">
        <f>TEXT(202208,0)</f>
        <v>202208</v>
      </c>
      <c r="F223" s="13" t="s">
        <v>848</v>
      </c>
      <c r="G223" s="35" t="e">
        <f>IF(ISBLANK(INDEX('Buy Forecast by Month'!$B$28:$Z$44,MATCH("TOTAL DTC DIGITAL FW BUY",'Buy Forecast by Month'!$B$28:$B$44,0),MATCH(ForecastByChannel!$E223,'Buy Forecast by Month'!$B$28:$Z$28,0))),"",INDEX('Buy Forecast by Month'!$B$28:$Z$44,MATCH("TOTAL DTC DIGITAL FW BUY",'Buy Forecast by Month'!$B$28:$B$44,0),MATCH(ForecastByChannel!$E223,'Buy Forecast by Month'!$B$28:$Z$28,0)))</f>
        <v>#N/A</v>
      </c>
      <c r="H223" s="39"/>
      <c r="J223" s="11"/>
    </row>
    <row r="224" spans="1:10" s="11" customFormat="1">
      <c r="A224" s="13" t="str">
        <f>UsedForPicklists!$C$3</f>
        <v>RUS</v>
      </c>
      <c r="B224" s="13" t="str">
        <f>TEXT('File Input'!$C$11,"yyyymmdd")</f>
        <v>yyyymmdd</v>
      </c>
      <c r="C224" s="37" t="s">
        <v>558</v>
      </c>
      <c r="D224" s="13" t="str">
        <f>'Buy Forecast by Month'!$B$27</f>
        <v>RU-Russia</v>
      </c>
      <c r="E224" s="13" t="str">
        <f>TEXT(202208,0)</f>
        <v>202208</v>
      </c>
      <c r="F224" s="13" t="s">
        <v>849</v>
      </c>
      <c r="G224" s="35" t="e">
        <f>IF(ISBLANK(INDEX('Buy Forecast by Month'!$B$28:$Z$44,MATCH("TOTAL WHOLESALE STORES FW BUY",'Buy Forecast by Month'!$B$28:$B$44,0),MATCH(ForecastByChannel!$E224,'Buy Forecast by Month'!$B$28:$Z$28,0))),"",INDEX('Buy Forecast by Month'!$B$28:$Z$44,MATCH("TOTAL WHOLESALE STORES FW BUY",'Buy Forecast by Month'!$B$28:$B$44,0),MATCH(ForecastByChannel!$E224,'Buy Forecast by Month'!$B$28:$Z$28,0)))</f>
        <v>#N/A</v>
      </c>
      <c r="H224" s="39"/>
    </row>
    <row r="225" spans="1:10" s="11" customFormat="1">
      <c r="A225" s="13" t="str">
        <f>UsedForPicklists!$C$3</f>
        <v>RUS</v>
      </c>
      <c r="B225" s="13" t="str">
        <f>TEXT('File Input'!$C$11,"yyyymmdd")</f>
        <v>yyyymmdd</v>
      </c>
      <c r="C225" s="37" t="s">
        <v>558</v>
      </c>
      <c r="D225" s="13" t="str">
        <f>'Buy Forecast by Month'!$B$27</f>
        <v>RU-Russia</v>
      </c>
      <c r="E225" s="13" t="str">
        <f>TEXT(202208,0)</f>
        <v>202208</v>
      </c>
      <c r="F225" s="13" t="s">
        <v>850</v>
      </c>
      <c r="G225" s="35" t="e">
        <f>IF(ISBLANK(INDEX('Buy Forecast by Month'!$B$28:$Z$44,MATCH("TOTAL WHOLESALE DIGITAL FW BUY",'Buy Forecast by Month'!$B$28:$B$44,0),MATCH(ForecastByChannel!$E225,'Buy Forecast by Month'!$B$28:$Z$28,0))),"",INDEX('Buy Forecast by Month'!$B$28:$Z$44,MATCH("TOTAL WHOLESALE DIGITAL FW BUY",'Buy Forecast by Month'!$B$28:$B$44,0),MATCH(ForecastByChannel!$E225,'Buy Forecast by Month'!$B$28:$Z$28,0)))</f>
        <v>#N/A</v>
      </c>
      <c r="H225" s="39"/>
    </row>
    <row r="226" spans="1:10">
      <c r="A226" s="13" t="str">
        <f>UsedForPicklists!$C$3</f>
        <v>RUS</v>
      </c>
      <c r="B226" s="13" t="str">
        <f>TEXT('File Input'!$C$11,"yyyymmdd")</f>
        <v>yyyymmdd</v>
      </c>
      <c r="C226" s="37" t="s">
        <v>558</v>
      </c>
      <c r="D226" s="13" t="str">
        <f>'Buy Forecast by Month'!$B$27</f>
        <v>RU-Russia</v>
      </c>
      <c r="E226" s="13" t="str">
        <f>TEXT(202209,0)</f>
        <v>202209</v>
      </c>
      <c r="F226" s="13" t="s">
        <v>847</v>
      </c>
      <c r="G226" s="35" t="e">
        <f>IF(ISBLANK(INDEX('Buy Forecast by Month'!$B$28:$Z$44,MATCH("TOTAL DTC STORES FW BUY",'Buy Forecast by Month'!$B$28:$B$44,0),MATCH(ForecastByChannel!$E226,'Buy Forecast by Month'!$B$28:$Z$28,0))),"",INDEX('Buy Forecast by Month'!$B$28:$Z$44,MATCH("TOTAL DTC STORES FW BUY",'Buy Forecast by Month'!$B$28:$B$44,0),MATCH(ForecastByChannel!$E226,'Buy Forecast by Month'!$B$28:$Z$28,0)))</f>
        <v>#N/A</v>
      </c>
      <c r="H226" s="39"/>
      <c r="J226" s="11"/>
    </row>
    <row r="227" spans="1:10">
      <c r="A227" s="13" t="str">
        <f>UsedForPicklists!$C$3</f>
        <v>RUS</v>
      </c>
      <c r="B227" s="13" t="str">
        <f>TEXT('File Input'!$C$11,"yyyymmdd")</f>
        <v>yyyymmdd</v>
      </c>
      <c r="C227" s="37" t="s">
        <v>558</v>
      </c>
      <c r="D227" s="13" t="str">
        <f>'Buy Forecast by Month'!$B$27</f>
        <v>RU-Russia</v>
      </c>
      <c r="E227" s="13" t="str">
        <f>TEXT(202209,0)</f>
        <v>202209</v>
      </c>
      <c r="F227" s="13" t="s">
        <v>848</v>
      </c>
      <c r="G227" s="35" t="e">
        <f>IF(ISBLANK(INDEX('Buy Forecast by Month'!$B$28:$Z$44,MATCH("TOTAL DTC DIGITAL FW BUY",'Buy Forecast by Month'!$B$28:$B$44,0),MATCH(ForecastByChannel!$E227,'Buy Forecast by Month'!$B$28:$Z$28,0))),"",INDEX('Buy Forecast by Month'!$B$28:$Z$44,MATCH("TOTAL DTC DIGITAL FW BUY",'Buy Forecast by Month'!$B$28:$B$44,0),MATCH(ForecastByChannel!$E227,'Buy Forecast by Month'!$B$28:$Z$28,0)))</f>
        <v>#N/A</v>
      </c>
      <c r="H227" s="39"/>
      <c r="J227" s="11"/>
    </row>
    <row r="228" spans="1:10" s="11" customFormat="1">
      <c r="A228" s="13" t="str">
        <f>UsedForPicklists!$C$3</f>
        <v>RUS</v>
      </c>
      <c r="B228" s="13" t="str">
        <f>TEXT('File Input'!$C$11,"yyyymmdd")</f>
        <v>yyyymmdd</v>
      </c>
      <c r="C228" s="37" t="s">
        <v>558</v>
      </c>
      <c r="D228" s="13" t="str">
        <f>'Buy Forecast by Month'!$B$27</f>
        <v>RU-Russia</v>
      </c>
      <c r="E228" s="13" t="str">
        <f>TEXT(202209,0)</f>
        <v>202209</v>
      </c>
      <c r="F228" s="13" t="s">
        <v>849</v>
      </c>
      <c r="G228" s="35" t="e">
        <f>IF(ISBLANK(INDEX('Buy Forecast by Month'!$B$28:$Z$44,MATCH("TOTAL WHOLESALE STORES FW BUY",'Buy Forecast by Month'!$B$28:$B$44,0),MATCH(ForecastByChannel!$E228,'Buy Forecast by Month'!$B$28:$Z$28,0))),"",INDEX('Buy Forecast by Month'!$B$28:$Z$44,MATCH("TOTAL WHOLESALE STORES FW BUY",'Buy Forecast by Month'!$B$28:$B$44,0),MATCH(ForecastByChannel!$E228,'Buy Forecast by Month'!$B$28:$Z$28,0)))</f>
        <v>#N/A</v>
      </c>
      <c r="H228" s="39"/>
    </row>
    <row r="229" spans="1:10" s="11" customFormat="1">
      <c r="A229" s="13" t="str">
        <f>UsedForPicklists!$C$3</f>
        <v>RUS</v>
      </c>
      <c r="B229" s="13" t="str">
        <f>TEXT('File Input'!$C$11,"yyyymmdd")</f>
        <v>yyyymmdd</v>
      </c>
      <c r="C229" s="37" t="s">
        <v>558</v>
      </c>
      <c r="D229" s="13" t="str">
        <f>'Buy Forecast by Month'!$B$27</f>
        <v>RU-Russia</v>
      </c>
      <c r="E229" s="13" t="str">
        <f>TEXT(202209,0)</f>
        <v>202209</v>
      </c>
      <c r="F229" s="13" t="s">
        <v>850</v>
      </c>
      <c r="G229" s="35" t="e">
        <f>IF(ISBLANK(INDEX('Buy Forecast by Month'!$B$28:$Z$44,MATCH("TOTAL WHOLESALE DIGITAL FW BUY",'Buy Forecast by Month'!$B$28:$B$44,0),MATCH(ForecastByChannel!$E229,'Buy Forecast by Month'!$B$28:$Z$28,0))),"",INDEX('Buy Forecast by Month'!$B$28:$Z$44,MATCH("TOTAL WHOLESALE DIGITAL FW BUY",'Buy Forecast by Month'!$B$28:$B$44,0),MATCH(ForecastByChannel!$E229,'Buy Forecast by Month'!$B$28:$Z$28,0)))</f>
        <v>#N/A</v>
      </c>
      <c r="H229" s="39"/>
    </row>
    <row r="230" spans="1:10">
      <c r="A230" s="13" t="str">
        <f>UsedForPicklists!$C$3</f>
        <v>RUS</v>
      </c>
      <c r="B230" s="13" t="str">
        <f>TEXT('File Input'!$C$11,"yyyymmdd")</f>
        <v>yyyymmdd</v>
      </c>
      <c r="C230" s="37" t="s">
        <v>558</v>
      </c>
      <c r="D230" s="13" t="str">
        <f>'Buy Forecast by Month'!$B$27</f>
        <v>RU-Russia</v>
      </c>
      <c r="E230" s="13" t="str">
        <f>TEXT(202210,0)</f>
        <v>202210</v>
      </c>
      <c r="F230" s="13" t="s">
        <v>847</v>
      </c>
      <c r="G230" s="35" t="e">
        <f>IF(ISBLANK(INDEX('Buy Forecast by Month'!$B$28:$Z$44,MATCH("TOTAL DTC STORES FW BUY",'Buy Forecast by Month'!$B$28:$B$44,0),MATCH(ForecastByChannel!$E230,'Buy Forecast by Month'!$B$28:$Z$28,0))),"",INDEX('Buy Forecast by Month'!$B$28:$Z$44,MATCH("TOTAL DTC STORES FW BUY",'Buy Forecast by Month'!$B$28:$B$44,0),MATCH(ForecastByChannel!$E230,'Buy Forecast by Month'!$B$28:$Z$28,0)))</f>
        <v>#N/A</v>
      </c>
      <c r="H230" s="39"/>
      <c r="J230" s="11"/>
    </row>
    <row r="231" spans="1:10">
      <c r="A231" s="13" t="str">
        <f>UsedForPicklists!$C$3</f>
        <v>RUS</v>
      </c>
      <c r="B231" s="13" t="str">
        <f>TEXT('File Input'!$C$11,"yyyymmdd")</f>
        <v>yyyymmdd</v>
      </c>
      <c r="C231" s="37" t="s">
        <v>558</v>
      </c>
      <c r="D231" s="13" t="str">
        <f>'Buy Forecast by Month'!$B$27</f>
        <v>RU-Russia</v>
      </c>
      <c r="E231" s="13" t="str">
        <f>TEXT(202210,0)</f>
        <v>202210</v>
      </c>
      <c r="F231" s="13" t="s">
        <v>848</v>
      </c>
      <c r="G231" s="35" t="e">
        <f>IF(ISBLANK(INDEX('Buy Forecast by Month'!$B$28:$Z$44,MATCH("TOTAL DTC DIGITAL FW BUY",'Buy Forecast by Month'!$B$28:$B$44,0),MATCH(ForecastByChannel!$E231,'Buy Forecast by Month'!$B$28:$Z$28,0))),"",INDEX('Buy Forecast by Month'!$B$28:$Z$44,MATCH("TOTAL DTC DIGITAL FW BUY",'Buy Forecast by Month'!$B$28:$B$44,0),MATCH(ForecastByChannel!$E231,'Buy Forecast by Month'!$B$28:$Z$28,0)))</f>
        <v>#N/A</v>
      </c>
      <c r="H231" s="39"/>
      <c r="J231" s="11"/>
    </row>
    <row r="232" spans="1:10" s="11" customFormat="1">
      <c r="A232" s="13" t="str">
        <f>UsedForPicklists!$C$3</f>
        <v>RUS</v>
      </c>
      <c r="B232" s="13" t="str">
        <f>TEXT('File Input'!$C$11,"yyyymmdd")</f>
        <v>yyyymmdd</v>
      </c>
      <c r="C232" s="37" t="s">
        <v>558</v>
      </c>
      <c r="D232" s="13" t="str">
        <f>'Buy Forecast by Month'!$B$27</f>
        <v>RU-Russia</v>
      </c>
      <c r="E232" s="13" t="str">
        <f>TEXT(202210,0)</f>
        <v>202210</v>
      </c>
      <c r="F232" s="13" t="s">
        <v>849</v>
      </c>
      <c r="G232" s="35" t="e">
        <f>IF(ISBLANK(INDEX('Buy Forecast by Month'!$B$28:$Z$44,MATCH("TOTAL WHOLESALE STORES FW BUY",'Buy Forecast by Month'!$B$28:$B$44,0),MATCH(ForecastByChannel!$E232,'Buy Forecast by Month'!$B$28:$Z$28,0))),"",INDEX('Buy Forecast by Month'!$B$28:$Z$44,MATCH("TOTAL WHOLESALE STORES FW BUY",'Buy Forecast by Month'!$B$28:$B$44,0),MATCH(ForecastByChannel!$E232,'Buy Forecast by Month'!$B$28:$Z$28,0)))</f>
        <v>#N/A</v>
      </c>
      <c r="H232" s="39"/>
    </row>
    <row r="233" spans="1:10" s="11" customFormat="1">
      <c r="A233" s="13" t="str">
        <f>UsedForPicklists!$C$3</f>
        <v>RUS</v>
      </c>
      <c r="B233" s="13" t="str">
        <f>TEXT('File Input'!$C$11,"yyyymmdd")</f>
        <v>yyyymmdd</v>
      </c>
      <c r="C233" s="37" t="s">
        <v>558</v>
      </c>
      <c r="D233" s="13" t="str">
        <f>'Buy Forecast by Month'!$B$27</f>
        <v>RU-Russia</v>
      </c>
      <c r="E233" s="13" t="str">
        <f>TEXT(202210,0)</f>
        <v>202210</v>
      </c>
      <c r="F233" s="13" t="s">
        <v>850</v>
      </c>
      <c r="G233" s="35" t="e">
        <f>IF(ISBLANK(INDEX('Buy Forecast by Month'!$B$28:$Z$44,MATCH("TOTAL WHOLESALE DIGITAL FW BUY",'Buy Forecast by Month'!$B$28:$B$44,0),MATCH(ForecastByChannel!$E233,'Buy Forecast by Month'!$B$28:$Z$28,0))),"",INDEX('Buy Forecast by Month'!$B$28:$Z$44,MATCH("TOTAL WHOLESALE DIGITAL FW BUY",'Buy Forecast by Month'!$B$28:$B$44,0),MATCH(ForecastByChannel!$E233,'Buy Forecast by Month'!$B$28:$Z$28,0)))</f>
        <v>#N/A</v>
      </c>
      <c r="H233" s="39"/>
    </row>
    <row r="234" spans="1:10">
      <c r="A234" s="13" t="str">
        <f>UsedForPicklists!$C$3</f>
        <v>RUS</v>
      </c>
      <c r="B234" s="13" t="str">
        <f>TEXT('File Input'!$C$11,"yyyymmdd")</f>
        <v>yyyymmdd</v>
      </c>
      <c r="C234" s="37" t="s">
        <v>558</v>
      </c>
      <c r="D234" s="13" t="str">
        <f>'Buy Forecast by Month'!$B$27</f>
        <v>RU-Russia</v>
      </c>
      <c r="E234" s="13" t="str">
        <f>TEXT(202211,0)</f>
        <v>202211</v>
      </c>
      <c r="F234" s="13" t="s">
        <v>847</v>
      </c>
      <c r="G234" s="35" t="e">
        <f>IF(ISBLANK(INDEX('Buy Forecast by Month'!$B$28:$Z$44,MATCH("TOTAL DTC STORES FW BUY",'Buy Forecast by Month'!$B$28:$B$44,0),MATCH(ForecastByChannel!$E234,'Buy Forecast by Month'!$B$28:$Z$28,0))),"",INDEX('Buy Forecast by Month'!$B$28:$Z$44,MATCH("TOTAL DTC STORES FW BUY",'Buy Forecast by Month'!$B$28:$B$44,0),MATCH(ForecastByChannel!$E234,'Buy Forecast by Month'!$B$28:$Z$28,0)))</f>
        <v>#N/A</v>
      </c>
      <c r="H234" s="39"/>
      <c r="J234" s="11"/>
    </row>
    <row r="235" spans="1:10">
      <c r="A235" s="13" t="str">
        <f>UsedForPicklists!$C$3</f>
        <v>RUS</v>
      </c>
      <c r="B235" s="13" t="str">
        <f>TEXT('File Input'!$C$11,"yyyymmdd")</f>
        <v>yyyymmdd</v>
      </c>
      <c r="C235" s="37" t="s">
        <v>558</v>
      </c>
      <c r="D235" s="13" t="str">
        <f>'Buy Forecast by Month'!$B$27</f>
        <v>RU-Russia</v>
      </c>
      <c r="E235" s="13" t="str">
        <f>TEXT(202211,0)</f>
        <v>202211</v>
      </c>
      <c r="F235" s="13" t="s">
        <v>848</v>
      </c>
      <c r="G235" s="35" t="e">
        <f>IF(ISBLANK(INDEX('Buy Forecast by Month'!$B$28:$Z$44,MATCH("TOTAL DTC DIGITAL FW BUY",'Buy Forecast by Month'!$B$28:$B$44,0),MATCH(ForecastByChannel!$E235,'Buy Forecast by Month'!$B$28:$Z$28,0))),"",INDEX('Buy Forecast by Month'!$B$28:$Z$44,MATCH("TOTAL DTC DIGITAL FW BUY",'Buy Forecast by Month'!$B$28:$B$44,0),MATCH(ForecastByChannel!$E235,'Buy Forecast by Month'!$B$28:$Z$28,0)))</f>
        <v>#N/A</v>
      </c>
      <c r="H235" s="39"/>
      <c r="J235" s="11"/>
    </row>
    <row r="236" spans="1:10" s="11" customFormat="1">
      <c r="A236" s="13" t="str">
        <f>UsedForPicklists!$C$3</f>
        <v>RUS</v>
      </c>
      <c r="B236" s="13" t="str">
        <f>TEXT('File Input'!$C$11,"yyyymmdd")</f>
        <v>yyyymmdd</v>
      </c>
      <c r="C236" s="37" t="s">
        <v>558</v>
      </c>
      <c r="D236" s="13" t="str">
        <f>'Buy Forecast by Month'!$B$27</f>
        <v>RU-Russia</v>
      </c>
      <c r="E236" s="13" t="str">
        <f>TEXT(202211,0)</f>
        <v>202211</v>
      </c>
      <c r="F236" s="13" t="s">
        <v>849</v>
      </c>
      <c r="G236" s="35" t="e">
        <f>IF(ISBLANK(INDEX('Buy Forecast by Month'!$B$28:$Z$44,MATCH("TOTAL WHOLESALE STORES FW BUY",'Buy Forecast by Month'!$B$28:$B$44,0),MATCH(ForecastByChannel!$E236,'Buy Forecast by Month'!$B$28:$Z$28,0))),"",INDEX('Buy Forecast by Month'!$B$28:$Z$44,MATCH("TOTAL WHOLESALE STORES FW BUY",'Buy Forecast by Month'!$B$28:$B$44,0),MATCH(ForecastByChannel!$E236,'Buy Forecast by Month'!$B$28:$Z$28,0)))</f>
        <v>#N/A</v>
      </c>
      <c r="H236" s="39"/>
    </row>
    <row r="237" spans="1:10" s="11" customFormat="1">
      <c r="A237" s="13" t="str">
        <f>UsedForPicklists!$C$3</f>
        <v>RUS</v>
      </c>
      <c r="B237" s="13" t="str">
        <f>TEXT('File Input'!$C$11,"yyyymmdd")</f>
        <v>yyyymmdd</v>
      </c>
      <c r="C237" s="37" t="s">
        <v>558</v>
      </c>
      <c r="D237" s="13" t="str">
        <f>'Buy Forecast by Month'!$B$27</f>
        <v>RU-Russia</v>
      </c>
      <c r="E237" s="13" t="str">
        <f>TEXT(202211,0)</f>
        <v>202211</v>
      </c>
      <c r="F237" s="13" t="s">
        <v>850</v>
      </c>
      <c r="G237" s="35" t="e">
        <f>IF(ISBLANK(INDEX('Buy Forecast by Month'!$B$28:$Z$44,MATCH("TOTAL WHOLESALE DIGITAL FW BUY",'Buy Forecast by Month'!$B$28:$B$44,0),MATCH(ForecastByChannel!$E237,'Buy Forecast by Month'!$B$28:$Z$28,0))),"",INDEX('Buy Forecast by Month'!$B$28:$Z$44,MATCH("TOTAL WHOLESALE DIGITAL FW BUY",'Buy Forecast by Month'!$B$28:$B$44,0),MATCH(ForecastByChannel!$E237,'Buy Forecast by Month'!$B$28:$Z$28,0)))</f>
        <v>#N/A</v>
      </c>
      <c r="H237" s="39"/>
    </row>
    <row r="238" spans="1:10">
      <c r="A238" s="13" t="str">
        <f>UsedForPicklists!$C$3</f>
        <v>RUS</v>
      </c>
      <c r="B238" s="13" t="str">
        <f>TEXT('File Input'!$C$11,"yyyymmdd")</f>
        <v>yyyymmdd</v>
      </c>
      <c r="C238" s="37" t="s">
        <v>558</v>
      </c>
      <c r="D238" s="13" t="str">
        <f>'Buy Forecast by Month'!$B$27</f>
        <v>RU-Russia</v>
      </c>
      <c r="E238" s="13" t="str">
        <f>TEXT(202212,0)</f>
        <v>202212</v>
      </c>
      <c r="F238" s="13" t="s">
        <v>847</v>
      </c>
      <c r="G238" s="35" t="e">
        <f>IF(ISBLANK(INDEX('Buy Forecast by Month'!$B$28:$Z$44,MATCH("TOTAL DTC STORES FW BUY",'Buy Forecast by Month'!$B$28:$B$44,0),MATCH(ForecastByChannel!$E238,'Buy Forecast by Month'!$B$28:$Z$28,0))),"",INDEX('Buy Forecast by Month'!$B$28:$Z$44,MATCH("TOTAL DTC STORES FW BUY",'Buy Forecast by Month'!$B$28:$B$44,0),MATCH(ForecastByChannel!$E238,'Buy Forecast by Month'!$B$28:$Z$28,0)))</f>
        <v>#N/A</v>
      </c>
      <c r="H238" s="39"/>
      <c r="J238" s="11"/>
    </row>
    <row r="239" spans="1:10">
      <c r="A239" s="13" t="str">
        <f>UsedForPicklists!$C$3</f>
        <v>RUS</v>
      </c>
      <c r="B239" s="13" t="str">
        <f>TEXT('File Input'!$C$11,"yyyymmdd")</f>
        <v>yyyymmdd</v>
      </c>
      <c r="C239" s="37" t="s">
        <v>558</v>
      </c>
      <c r="D239" s="13" t="str">
        <f>'Buy Forecast by Month'!$B$27</f>
        <v>RU-Russia</v>
      </c>
      <c r="E239" s="13" t="str">
        <f>TEXT(202212,0)</f>
        <v>202212</v>
      </c>
      <c r="F239" s="13" t="s">
        <v>848</v>
      </c>
      <c r="G239" s="35" t="e">
        <f>IF(ISBLANK(INDEX('Buy Forecast by Month'!$B$28:$Z$44,MATCH("TOTAL DTC DIGITAL FW BUY",'Buy Forecast by Month'!$B$28:$B$44,0),MATCH(ForecastByChannel!$E239,'Buy Forecast by Month'!$B$28:$Z$28,0))),"",INDEX('Buy Forecast by Month'!$B$28:$Z$44,MATCH("TOTAL DTC DIGITAL FW BUY",'Buy Forecast by Month'!$B$28:$B$44,0),MATCH(ForecastByChannel!$E239,'Buy Forecast by Month'!$B$28:$Z$28,0)))</f>
        <v>#N/A</v>
      </c>
      <c r="H239" s="39"/>
      <c r="J239" s="11"/>
    </row>
    <row r="240" spans="1:10" s="11" customFormat="1">
      <c r="A240" s="13" t="str">
        <f>UsedForPicklists!$C$3</f>
        <v>RUS</v>
      </c>
      <c r="B240" s="13" t="str">
        <f>TEXT('File Input'!$C$11,"yyyymmdd")</f>
        <v>yyyymmdd</v>
      </c>
      <c r="C240" s="37" t="s">
        <v>558</v>
      </c>
      <c r="D240" s="13" t="str">
        <f>'Buy Forecast by Month'!$B$27</f>
        <v>RU-Russia</v>
      </c>
      <c r="E240" s="13" t="str">
        <f>TEXT(202212,0)</f>
        <v>202212</v>
      </c>
      <c r="F240" s="13" t="s">
        <v>849</v>
      </c>
      <c r="G240" s="35" t="e">
        <f>IF(ISBLANK(INDEX('Buy Forecast by Month'!$B$28:$Z$44,MATCH("TOTAL WHOLESALE STORES FW BUY",'Buy Forecast by Month'!$B$28:$B$44,0),MATCH(ForecastByChannel!$E240,'Buy Forecast by Month'!$B$28:$Z$28,0))),"",INDEX('Buy Forecast by Month'!$B$28:$Z$44,MATCH("TOTAL WHOLESALE STORES FW BUY",'Buy Forecast by Month'!$B$28:$B$44,0),MATCH(ForecastByChannel!$E240,'Buy Forecast by Month'!$B$28:$Z$28,0)))</f>
        <v>#N/A</v>
      </c>
      <c r="H240" s="39"/>
    </row>
    <row r="241" spans="1:8" s="11" customFormat="1">
      <c r="A241" s="13" t="str">
        <f>UsedForPicklists!$C$3</f>
        <v>RUS</v>
      </c>
      <c r="B241" s="13" t="str">
        <f>TEXT('File Input'!$C$11,"yyyymmdd")</f>
        <v>yyyymmdd</v>
      </c>
      <c r="C241" s="37" t="s">
        <v>558</v>
      </c>
      <c r="D241" s="13" t="str">
        <f>'Buy Forecast by Month'!$B$27</f>
        <v>RU-Russia</v>
      </c>
      <c r="E241" s="13" t="str">
        <f>TEXT(202212,0)</f>
        <v>202212</v>
      </c>
      <c r="F241" s="13" t="s">
        <v>850</v>
      </c>
      <c r="G241" s="35" t="e">
        <f>IF(ISBLANK(INDEX('Buy Forecast by Month'!$B$28:$Z$44,MATCH("TOTAL WHOLESALE DIGITAL FW BUY",'Buy Forecast by Month'!$B$28:$B$44,0),MATCH(ForecastByChannel!$E241,'Buy Forecast by Month'!$B$28:$Z$28,0))),"",INDEX('Buy Forecast by Month'!$B$28:$Z$44,MATCH("TOTAL WHOLESALE DIGITAL FW BUY",'Buy Forecast by Month'!$B$28:$B$44,0),MATCH(ForecastByChannel!$E241,'Buy Forecast by Month'!$B$28:$Z$28,0)))</f>
        <v>#N/A</v>
      </c>
      <c r="H241" s="39"/>
    </row>
  </sheetData>
  <printOptions headings="1"/>
  <pageMargins left="0.45" right="0.45" top="0.5" bottom="0.5" header="0.3" footer="0.3"/>
  <pageSetup scale="15" orientation="landscape" r:id="rId1"/>
  <headerFooter>
    <oddHeader>&amp;A</oddHeader>
    <oddFooter>&amp;F</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UsedForPicklists!$C:$C</xm:f>
          </x14:formula1>
          <xm:sqref>D242:D1048576</xm:sqref>
        </x14:dataValidation>
        <x14:dataValidation type="list" allowBlank="1" showInputMessage="1" showErrorMessage="1" xr:uid="{00000000-0002-0000-0400-000001000000}">
          <x14:formula1>
            <xm:f>UsedForPicklists!$G:$G</xm:f>
          </x14:formula1>
          <xm:sqref>F2:F1048576</xm:sqref>
        </x14:dataValidation>
        <x14:dataValidation type="list" allowBlank="1" showInputMessage="1" showErrorMessage="1" xr:uid="{2F1121B3-2E2D-0442-A69B-8A08C362016D}">
          <x14:formula1>
            <xm:f>UsedForPicklists!$F:$F</xm:f>
          </x14:formula1>
          <xm:sqref>C146:C241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8F7C-855C-DA40-BA24-2E2A2040517F}">
  <sheetPr>
    <tabColor theme="5"/>
  </sheetPr>
  <dimension ref="A1:D23"/>
  <sheetViews>
    <sheetView showGridLines="0" workbookViewId="0">
      <selection activeCell="B25" sqref="B25:J32"/>
    </sheetView>
  </sheetViews>
  <sheetFormatPr defaultColWidth="11.54296875" defaultRowHeight="14.5"/>
  <cols>
    <col min="1" max="1" width="16.6328125" bestFit="1" customWidth="1"/>
  </cols>
  <sheetData>
    <row r="1" spans="1:4">
      <c r="A1" s="169" t="s">
        <v>808</v>
      </c>
      <c r="B1" s="18">
        <f>MONTH('File Input'!$C$11)</f>
        <v>5</v>
      </c>
    </row>
    <row r="2" spans="1:4">
      <c r="A2" s="169" t="s">
        <v>809</v>
      </c>
      <c r="B2" s="18">
        <f>YEAR('File Input'!$C$11)</f>
        <v>2021</v>
      </c>
      <c r="C2" s="168" t="str">
        <f>RIGHT($B$2,2)</f>
        <v>21</v>
      </c>
    </row>
    <row r="3" spans="1:4" s="11" customFormat="1">
      <c r="A3" s="169" t="s">
        <v>831</v>
      </c>
      <c r="B3" s="18">
        <f>B2-1</f>
        <v>2020</v>
      </c>
      <c r="C3" s="168" t="str">
        <f>RIGHT($B$3,2)</f>
        <v>20</v>
      </c>
    </row>
    <row r="4" spans="1:4" ht="15" thickBot="1"/>
    <row r="5" spans="1:4">
      <c r="A5" s="169" t="s">
        <v>830</v>
      </c>
      <c r="B5" s="168" t="str">
        <f>IF($B$1&lt;4,"HO",IF(AND($B$1&gt;3,$B$1&lt;7),"SP",IF(AND($B$1&gt;6,$B$1&lt;10),"SU","FA")))</f>
        <v>SP</v>
      </c>
      <c r="C5" s="170" t="str">
        <f>IF($B$1&lt;4,$C$3,$C$2)</f>
        <v>21</v>
      </c>
      <c r="D5" s="171" t="str">
        <f>B5&amp;C5</f>
        <v>SP21</v>
      </c>
    </row>
    <row r="6" spans="1:4" s="11" customFormat="1">
      <c r="A6" s="169" t="s">
        <v>827</v>
      </c>
      <c r="B6" s="168" t="str">
        <f>IF($B$1&lt;4,"FA",IF(AND($B$1&gt;3,$B$1&lt;7),"HO",IF(AND($B$1&gt;6,$B$1&lt;10),"SP","SU")))</f>
        <v>HO</v>
      </c>
      <c r="C6" s="170" t="str">
        <f>IF($B$1&lt;7,$C$3,$C$2)</f>
        <v>20</v>
      </c>
      <c r="D6" s="172" t="str">
        <f>B6&amp;C6</f>
        <v>HO20</v>
      </c>
    </row>
    <row r="7" spans="1:4" s="11" customFormat="1">
      <c r="A7" s="169" t="s">
        <v>828</v>
      </c>
      <c r="B7" s="168" t="str">
        <f>IF($B$1&lt;4,"SU",IF(AND($B$1&gt;3,$B$1&lt;7),"FA",IF(AND($B$1&gt;6,$B$1&lt;10),"HO","SP")))</f>
        <v>FA</v>
      </c>
      <c r="C7" s="170" t="str">
        <f>IF($B$1&lt;10,$C$3,$C$2)</f>
        <v>20</v>
      </c>
      <c r="D7" s="172" t="str">
        <f>B7&amp;C7</f>
        <v>FA20</v>
      </c>
    </row>
    <row r="8" spans="1:4" s="11" customFormat="1" ht="15" thickBot="1">
      <c r="A8" s="169" t="s">
        <v>829</v>
      </c>
      <c r="B8" s="168" t="str">
        <f>IF($B$1&lt;4,"SP",IF(AND($B$1&gt;3,$B$1&lt;7),"SU",IF(AND($B$1&gt;6,$B$1&lt;10),"FA","HO")))</f>
        <v>SU</v>
      </c>
      <c r="C8" s="170" t="str">
        <f>C3</f>
        <v>20</v>
      </c>
      <c r="D8" s="173" t="str">
        <f>B8&amp;C8</f>
        <v>SU20</v>
      </c>
    </row>
    <row r="11" spans="1:4">
      <c r="B11" s="23" t="s">
        <v>810</v>
      </c>
      <c r="C11" s="23" t="s">
        <v>811</v>
      </c>
    </row>
    <row r="12" spans="1:4">
      <c r="B12" s="18" t="s">
        <v>812</v>
      </c>
      <c r="C12" s="16" t="s">
        <v>807</v>
      </c>
    </row>
    <row r="13" spans="1:4">
      <c r="B13" s="18" t="s">
        <v>813</v>
      </c>
      <c r="C13" s="16" t="s">
        <v>807</v>
      </c>
    </row>
    <row r="14" spans="1:4">
      <c r="B14" s="18" t="s">
        <v>814</v>
      </c>
      <c r="C14" s="16" t="s">
        <v>807</v>
      </c>
    </row>
    <row r="15" spans="1:4">
      <c r="B15" s="18" t="s">
        <v>815</v>
      </c>
      <c r="C15" s="16" t="s">
        <v>826</v>
      </c>
    </row>
    <row r="16" spans="1:4">
      <c r="B16" s="18" t="s">
        <v>816</v>
      </c>
      <c r="C16" s="16" t="s">
        <v>826</v>
      </c>
    </row>
    <row r="17" spans="2:3">
      <c r="B17" s="18" t="s">
        <v>817</v>
      </c>
      <c r="C17" s="16" t="s">
        <v>826</v>
      </c>
    </row>
    <row r="18" spans="2:3">
      <c r="B18" s="18" t="s">
        <v>818</v>
      </c>
      <c r="C18" s="16" t="s">
        <v>824</v>
      </c>
    </row>
    <row r="19" spans="2:3">
      <c r="B19" s="18" t="s">
        <v>819</v>
      </c>
      <c r="C19" s="16" t="s">
        <v>824</v>
      </c>
    </row>
    <row r="20" spans="2:3">
      <c r="B20" s="18" t="s">
        <v>820</v>
      </c>
      <c r="C20" s="16" t="s">
        <v>824</v>
      </c>
    </row>
    <row r="21" spans="2:3">
      <c r="B21" s="18" t="s">
        <v>821</v>
      </c>
      <c r="C21" s="16" t="s">
        <v>825</v>
      </c>
    </row>
    <row r="22" spans="2:3">
      <c r="B22" s="18" t="s">
        <v>822</v>
      </c>
      <c r="C22" s="16" t="s">
        <v>825</v>
      </c>
    </row>
    <row r="23" spans="2:3">
      <c r="B23" s="18" t="s">
        <v>823</v>
      </c>
      <c r="C23" s="16" t="s">
        <v>825</v>
      </c>
    </row>
  </sheetData>
  <phoneticPr fontId="1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pageSetUpPr fitToPage="1"/>
  </sheetPr>
  <dimension ref="A1:H34"/>
  <sheetViews>
    <sheetView showGridLines="0" zoomScale="80" zoomScaleNormal="80" workbookViewId="0">
      <pane ySplit="1" topLeftCell="A2" activePane="bottomLeft" state="frozen"/>
      <selection activeCell="B25" sqref="B25:J32"/>
      <selection pane="bottomLeft" activeCell="B25" sqref="B25:J32"/>
    </sheetView>
  </sheetViews>
  <sheetFormatPr defaultColWidth="8.81640625" defaultRowHeight="14.5"/>
  <cols>
    <col min="1" max="1" width="14.08984375" style="2" bestFit="1" customWidth="1"/>
    <col min="2" max="2" width="19.08984375" style="2" bestFit="1" customWidth="1"/>
    <col min="3" max="3" width="24.81640625" bestFit="1" customWidth="1"/>
    <col min="4" max="6" width="18.08984375" customWidth="1"/>
    <col min="7" max="7" width="28" bestFit="1" customWidth="1"/>
    <col min="8" max="8" width="18.08984375" customWidth="1"/>
  </cols>
  <sheetData>
    <row r="1" spans="1:8">
      <c r="A1" s="15" t="s">
        <v>769</v>
      </c>
      <c r="B1" s="15" t="s">
        <v>770</v>
      </c>
      <c r="C1" s="4" t="s">
        <v>0</v>
      </c>
      <c r="D1" s="4" t="s">
        <v>568</v>
      </c>
      <c r="E1" s="5" t="s">
        <v>1</v>
      </c>
      <c r="F1" s="5" t="s">
        <v>2</v>
      </c>
      <c r="G1" s="4" t="s">
        <v>571</v>
      </c>
      <c r="H1" s="4" t="s">
        <v>16</v>
      </c>
    </row>
    <row r="2" spans="1:8">
      <c r="A2" s="13" t="str">
        <f>UsedForPicklists!$C$3</f>
        <v>RUS</v>
      </c>
      <c r="B2" s="13" t="str">
        <f>TEXT('File Input'!$C$11,"yyyymmdd")</f>
        <v>yyyymmdd</v>
      </c>
      <c r="C2" s="6"/>
      <c r="D2" s="6"/>
      <c r="E2" s="6"/>
      <c r="F2" s="7"/>
      <c r="G2" s="8"/>
      <c r="H2" s="9"/>
    </row>
    <row r="3" spans="1:8">
      <c r="A3" s="13" t="str">
        <f>UsedForPicklists!$C$3</f>
        <v>RUS</v>
      </c>
      <c r="B3" s="13" t="str">
        <f>TEXT('File Input'!$C$11,"yyyymmdd")</f>
        <v>yyyymmdd</v>
      </c>
      <c r="C3" s="6"/>
      <c r="D3" s="13"/>
      <c r="E3" s="6"/>
      <c r="F3" s="6"/>
      <c r="G3" s="8"/>
      <c r="H3" s="9"/>
    </row>
    <row r="4" spans="1:8">
      <c r="A4" s="13" t="str">
        <f>UsedForPicklists!$C$3</f>
        <v>RUS</v>
      </c>
      <c r="B4" s="13" t="str">
        <f>TEXT('File Input'!$C$11,"yyyymmdd")</f>
        <v>yyyymmdd</v>
      </c>
      <c r="C4" s="6"/>
      <c r="D4" s="13"/>
      <c r="E4" s="7"/>
      <c r="F4" s="6"/>
      <c r="G4" s="8"/>
      <c r="H4" s="9"/>
    </row>
    <row r="5" spans="1:8">
      <c r="A5" s="13" t="str">
        <f>UsedForPicklists!$C$3</f>
        <v>RUS</v>
      </c>
      <c r="B5" s="13" t="str">
        <f>TEXT('File Input'!$C$11,"yyyymmdd")</f>
        <v>yyyymmdd</v>
      </c>
      <c r="C5" s="6"/>
      <c r="D5" s="13"/>
      <c r="E5" s="7"/>
      <c r="F5" s="6"/>
      <c r="G5" s="8"/>
      <c r="H5" s="9"/>
    </row>
    <row r="6" spans="1:8">
      <c r="A6" s="13" t="str">
        <f>UsedForPicklists!$C$3</f>
        <v>RUS</v>
      </c>
      <c r="B6" s="13" t="str">
        <f>TEXT('File Input'!$C$11,"yyyymmdd")</f>
        <v>yyyymmdd</v>
      </c>
      <c r="C6" s="6"/>
      <c r="D6" s="13"/>
      <c r="E6" s="7"/>
      <c r="F6" s="6"/>
      <c r="G6" s="8"/>
      <c r="H6" s="9"/>
    </row>
    <row r="7" spans="1:8">
      <c r="A7" s="13" t="str">
        <f>UsedForPicklists!$C$3</f>
        <v>RUS</v>
      </c>
      <c r="B7" s="13" t="str">
        <f>TEXT('File Input'!$C$11,"yyyymmdd")</f>
        <v>yyyymmdd</v>
      </c>
      <c r="C7" s="6"/>
      <c r="D7" s="13"/>
      <c r="E7" s="6"/>
      <c r="F7" s="7"/>
      <c r="G7" s="8"/>
      <c r="H7" s="9"/>
    </row>
    <row r="8" spans="1:8">
      <c r="A8" s="13" t="str">
        <f>UsedForPicklists!$C$3</f>
        <v>RUS</v>
      </c>
      <c r="B8" s="13" t="str">
        <f>TEXT('File Input'!$C$11,"yyyymmdd")</f>
        <v>yyyymmdd</v>
      </c>
      <c r="C8" s="6"/>
      <c r="D8" s="13"/>
      <c r="E8" s="6"/>
      <c r="F8" s="7"/>
      <c r="G8" s="8"/>
      <c r="H8" s="9"/>
    </row>
    <row r="9" spans="1:8" s="11" customFormat="1">
      <c r="A9" s="13" t="str">
        <f>UsedForPicklists!$C$3</f>
        <v>RUS</v>
      </c>
      <c r="B9" s="13" t="str">
        <f>TEXT('File Input'!$C$11,"yyyymmdd")</f>
        <v>yyyymmdd</v>
      </c>
      <c r="C9" s="13"/>
      <c r="D9" s="13"/>
      <c r="E9" s="13"/>
      <c r="F9" s="13"/>
      <c r="G9" s="8"/>
      <c r="H9" s="9"/>
    </row>
    <row r="10" spans="1:8" s="11" customFormat="1">
      <c r="A10" s="13" t="str">
        <f>UsedForPicklists!$C$3</f>
        <v>RUS</v>
      </c>
      <c r="B10" s="13" t="str">
        <f>TEXT('File Input'!$C$11,"yyyymmdd")</f>
        <v>yyyymmdd</v>
      </c>
      <c r="C10" s="13"/>
      <c r="D10" s="13"/>
      <c r="E10" s="7"/>
      <c r="F10" s="7"/>
      <c r="G10" s="8"/>
      <c r="H10" s="9"/>
    </row>
    <row r="11" spans="1:8" s="11" customFormat="1">
      <c r="A11" s="13" t="str">
        <f>UsedForPicklists!$C$3</f>
        <v>RUS</v>
      </c>
      <c r="B11" s="13" t="str">
        <f>TEXT('File Input'!$C$11,"yyyymmdd")</f>
        <v>yyyymmdd</v>
      </c>
      <c r="C11" s="13"/>
      <c r="D11" s="13"/>
      <c r="E11" s="7"/>
      <c r="F11" s="7"/>
      <c r="G11" s="8"/>
      <c r="H11" s="9"/>
    </row>
    <row r="12" spans="1:8" s="11" customFormat="1">
      <c r="A12" s="13" t="str">
        <f>UsedForPicklists!$C$3</f>
        <v>RUS</v>
      </c>
      <c r="B12" s="13" t="str">
        <f>TEXT('File Input'!$C$11,"yyyymmdd")</f>
        <v>yyyymmdd</v>
      </c>
      <c r="C12" s="13"/>
      <c r="D12" s="13"/>
      <c r="E12" s="7"/>
      <c r="F12" s="7"/>
      <c r="G12" s="8"/>
      <c r="H12" s="9"/>
    </row>
    <row r="13" spans="1:8" s="11" customFormat="1">
      <c r="A13" s="13" t="str">
        <f>UsedForPicklists!$C$3</f>
        <v>RUS</v>
      </c>
      <c r="B13" s="13" t="str">
        <f>TEXT('File Input'!$C$11,"yyyymmdd")</f>
        <v>yyyymmdd</v>
      </c>
      <c r="C13" s="13"/>
      <c r="D13" s="13"/>
      <c r="E13" s="7"/>
      <c r="F13" s="7"/>
      <c r="G13" s="8"/>
      <c r="H13" s="9"/>
    </row>
    <row r="14" spans="1:8">
      <c r="A14" s="13" t="str">
        <f>UsedForPicklists!$C$3</f>
        <v>RUS</v>
      </c>
      <c r="B14" s="13" t="str">
        <f>TEXT('File Input'!$C$11,"yyyymmdd")</f>
        <v>yyyymmdd</v>
      </c>
      <c r="C14" s="6"/>
      <c r="D14" s="13"/>
      <c r="E14" s="7"/>
      <c r="F14" s="6"/>
      <c r="G14" s="8"/>
      <c r="H14" s="9"/>
    </row>
    <row r="15" spans="1:8" s="11" customFormat="1">
      <c r="A15" s="13" t="str">
        <f>UsedForPicklists!$C$3</f>
        <v>RUS</v>
      </c>
      <c r="B15" s="13" t="str">
        <f>TEXT('File Input'!$C$11,"yyyymmdd")</f>
        <v>yyyymmdd</v>
      </c>
      <c r="C15" s="13"/>
      <c r="D15" s="13"/>
      <c r="E15" s="7"/>
      <c r="F15" s="13"/>
      <c r="G15" s="8"/>
      <c r="H15" s="9"/>
    </row>
    <row r="16" spans="1:8" s="11" customFormat="1">
      <c r="A16" s="13" t="str">
        <f>UsedForPicklists!$C$3</f>
        <v>RUS</v>
      </c>
      <c r="B16" s="13" t="str">
        <f>TEXT('File Input'!$C$11,"yyyymmdd")</f>
        <v>yyyymmdd</v>
      </c>
      <c r="C16" s="13"/>
      <c r="D16" s="13"/>
      <c r="E16" s="7"/>
      <c r="F16" s="13"/>
      <c r="G16" s="8"/>
      <c r="H16" s="9"/>
    </row>
    <row r="17" spans="1:8" s="11" customFormat="1">
      <c r="A17" s="13" t="str">
        <f>UsedForPicklists!$C$3</f>
        <v>RUS</v>
      </c>
      <c r="B17" s="13" t="str">
        <f>TEXT('File Input'!$C$11,"yyyymmdd")</f>
        <v>yyyymmdd</v>
      </c>
      <c r="C17" s="13"/>
      <c r="D17" s="13"/>
      <c r="E17" s="7"/>
      <c r="F17" s="13"/>
      <c r="G17" s="8"/>
      <c r="H17" s="9"/>
    </row>
    <row r="18" spans="1:8">
      <c r="A18" s="13" t="str">
        <f>UsedForPicklists!$C$3</f>
        <v>RUS</v>
      </c>
      <c r="B18" s="13" t="str">
        <f>TEXT('File Input'!$C$11,"yyyymmdd")</f>
        <v>yyyymmdd</v>
      </c>
      <c r="C18" s="6"/>
      <c r="D18" s="13"/>
      <c r="E18" s="7"/>
      <c r="F18" s="6"/>
      <c r="G18" s="8"/>
      <c r="H18" s="9"/>
    </row>
    <row r="19" spans="1:8" s="11" customFormat="1">
      <c r="A19" s="13" t="str">
        <f>UsedForPicklists!$C$3</f>
        <v>RUS</v>
      </c>
      <c r="B19" s="13" t="str">
        <f>TEXT('File Input'!$C$11,"yyyymmdd")</f>
        <v>yyyymmdd</v>
      </c>
      <c r="C19" s="13"/>
      <c r="D19" s="13"/>
      <c r="E19" s="7"/>
      <c r="F19" s="13"/>
      <c r="G19" s="8"/>
      <c r="H19" s="9"/>
    </row>
    <row r="20" spans="1:8" s="11" customFormat="1">
      <c r="A20" s="13" t="str">
        <f>UsedForPicklists!$C$3</f>
        <v>RUS</v>
      </c>
      <c r="B20" s="13" t="str">
        <f>TEXT('File Input'!$C$11,"yyyymmdd")</f>
        <v>yyyymmdd</v>
      </c>
      <c r="C20" s="13"/>
      <c r="D20" s="13"/>
      <c r="E20" s="7"/>
      <c r="F20" s="13"/>
      <c r="G20" s="8"/>
      <c r="H20" s="9"/>
    </row>
    <row r="21" spans="1:8" s="11" customFormat="1">
      <c r="A21" s="13" t="str">
        <f>UsedForPicklists!$C$3</f>
        <v>RUS</v>
      </c>
      <c r="B21" s="13" t="str">
        <f>TEXT('File Input'!$C$11,"yyyymmdd")</f>
        <v>yyyymmdd</v>
      </c>
      <c r="C21" s="13"/>
      <c r="D21" s="13"/>
      <c r="E21" s="7"/>
      <c r="F21" s="13"/>
      <c r="G21" s="8"/>
      <c r="H21" s="9"/>
    </row>
    <row r="22" spans="1:8" s="11" customFormat="1">
      <c r="A22" s="13" t="str">
        <f>UsedForPicklists!$C$3</f>
        <v>RUS</v>
      </c>
      <c r="B22" s="13" t="str">
        <f>TEXT('File Input'!$C$11,"yyyymmdd")</f>
        <v>yyyymmdd</v>
      </c>
      <c r="C22" s="13"/>
      <c r="D22" s="13"/>
      <c r="E22" s="7"/>
      <c r="F22" s="13"/>
      <c r="G22" s="8"/>
      <c r="H22" s="9"/>
    </row>
    <row r="23" spans="1:8" s="11" customFormat="1">
      <c r="A23" s="13" t="str">
        <f>UsedForPicklists!$C$3</f>
        <v>RUS</v>
      </c>
      <c r="B23" s="13" t="str">
        <f>TEXT('File Input'!$C$11,"yyyymmdd")</f>
        <v>yyyymmdd</v>
      </c>
      <c r="C23" s="13"/>
      <c r="D23" s="13"/>
      <c r="E23" s="7"/>
      <c r="F23" s="13"/>
      <c r="G23" s="8"/>
      <c r="H23" s="9"/>
    </row>
    <row r="24" spans="1:8" s="11" customFormat="1">
      <c r="A24" s="13" t="str">
        <f>UsedForPicklists!$C$3</f>
        <v>RUS</v>
      </c>
      <c r="B24" s="13" t="str">
        <f>TEXT('File Input'!$C$11,"yyyymmdd")</f>
        <v>yyyymmdd</v>
      </c>
      <c r="C24" s="13"/>
      <c r="D24" s="13"/>
      <c r="E24" s="7"/>
      <c r="F24" s="13"/>
      <c r="G24" s="8"/>
      <c r="H24" s="9"/>
    </row>
    <row r="25" spans="1:8" s="11" customFormat="1">
      <c r="A25" s="13" t="str">
        <f>UsedForPicklists!$C$3</f>
        <v>RUS</v>
      </c>
      <c r="B25" s="13" t="str">
        <f>TEXT('File Input'!$C$11,"yyyymmdd")</f>
        <v>yyyymmdd</v>
      </c>
      <c r="C25" s="13"/>
      <c r="D25" s="13"/>
      <c r="E25" s="7"/>
      <c r="F25" s="13"/>
      <c r="G25" s="8"/>
      <c r="H25" s="9"/>
    </row>
    <row r="26" spans="1:8" s="11" customFormat="1">
      <c r="A26" s="13" t="str">
        <f>UsedForPicklists!$C$3</f>
        <v>RUS</v>
      </c>
      <c r="B26" s="13" t="str">
        <f>TEXT('File Input'!$C$11,"yyyymmdd")</f>
        <v>yyyymmdd</v>
      </c>
      <c r="C26" s="13"/>
      <c r="D26" s="13"/>
      <c r="E26" s="7"/>
      <c r="F26" s="22"/>
      <c r="G26" s="8"/>
      <c r="H26" s="9"/>
    </row>
    <row r="27" spans="1:8" s="11" customFormat="1">
      <c r="A27" s="13" t="str">
        <f>UsedForPicklists!$C$3</f>
        <v>RUS</v>
      </c>
      <c r="B27" s="13" t="str">
        <f>TEXT('File Input'!$C$11,"yyyymmdd")</f>
        <v>yyyymmdd</v>
      </c>
      <c r="C27" s="13"/>
      <c r="D27" s="13"/>
      <c r="E27" s="7"/>
      <c r="F27" s="22"/>
      <c r="G27" s="8"/>
      <c r="H27" s="9"/>
    </row>
    <row r="28" spans="1:8" s="11" customFormat="1">
      <c r="A28" s="13" t="str">
        <f>UsedForPicklists!$C$3</f>
        <v>RUS</v>
      </c>
      <c r="B28" s="13" t="str">
        <f>TEXT('File Input'!$C$11,"yyyymmdd")</f>
        <v>yyyymmdd</v>
      </c>
      <c r="C28" s="13"/>
      <c r="D28" s="13"/>
      <c r="E28" s="7"/>
      <c r="F28" s="22"/>
      <c r="G28" s="8"/>
      <c r="H28" s="9"/>
    </row>
    <row r="29" spans="1:8" s="11" customFormat="1">
      <c r="A29" s="13" t="str">
        <f>UsedForPicklists!$C$3</f>
        <v>RUS</v>
      </c>
      <c r="B29" s="13" t="str">
        <f>TEXT('File Input'!$C$11,"yyyymmdd")</f>
        <v>yyyymmdd</v>
      </c>
      <c r="C29" s="13"/>
      <c r="D29" s="13"/>
      <c r="E29" s="7"/>
      <c r="F29" s="22"/>
      <c r="G29" s="8"/>
      <c r="H29" s="9"/>
    </row>
    <row r="30" spans="1:8" s="11" customFormat="1">
      <c r="A30" s="13" t="str">
        <f>UsedForPicklists!$C$3</f>
        <v>RUS</v>
      </c>
      <c r="B30" s="13" t="str">
        <f>TEXT('File Input'!$C$11,"yyyymmdd")</f>
        <v>yyyymmdd</v>
      </c>
      <c r="C30" s="13"/>
      <c r="D30" s="13"/>
      <c r="E30" s="7"/>
      <c r="F30" s="22"/>
      <c r="G30" s="8"/>
      <c r="H30" s="9"/>
    </row>
    <row r="31" spans="1:8" s="11" customFormat="1">
      <c r="A31" s="13" t="str">
        <f>UsedForPicklists!$C$3</f>
        <v>RUS</v>
      </c>
      <c r="B31" s="13" t="str">
        <f>TEXT('File Input'!$C$11,"yyyymmdd")</f>
        <v>yyyymmdd</v>
      </c>
      <c r="C31" s="13"/>
      <c r="D31" s="13"/>
      <c r="E31" s="7"/>
      <c r="F31" s="22"/>
      <c r="G31" s="8"/>
      <c r="H31" s="9"/>
    </row>
    <row r="32" spans="1:8" s="11" customFormat="1">
      <c r="A32" s="13" t="str">
        <f>UsedForPicklists!$C$3</f>
        <v>RUS</v>
      </c>
      <c r="B32" s="13" t="str">
        <f>TEXT('File Input'!$C$11,"yyyymmdd")</f>
        <v>yyyymmdd</v>
      </c>
      <c r="C32" s="13"/>
      <c r="D32" s="13"/>
      <c r="E32" s="7"/>
      <c r="F32" s="22"/>
      <c r="G32" s="8"/>
      <c r="H32" s="9"/>
    </row>
    <row r="33" spans="1:8" s="11" customFormat="1">
      <c r="A33" s="13" t="str">
        <f>UsedForPicklists!$C$3</f>
        <v>RUS</v>
      </c>
      <c r="B33" s="13" t="str">
        <f>TEXT('File Input'!$C$11,"yyyymmdd")</f>
        <v>yyyymmdd</v>
      </c>
      <c r="C33" s="13"/>
      <c r="D33" s="13"/>
      <c r="E33" s="7"/>
      <c r="F33" s="22"/>
      <c r="G33" s="8"/>
      <c r="H33" s="9"/>
    </row>
    <row r="34" spans="1:8">
      <c r="A34" s="13" t="str">
        <f>UsedForPicklists!$C$3</f>
        <v>RUS</v>
      </c>
      <c r="B34" s="13" t="str">
        <f>TEXT('File Input'!$C$11,"yyyymmdd")</f>
        <v>yyyymmdd</v>
      </c>
      <c r="C34" s="6"/>
      <c r="D34" s="13"/>
      <c r="E34" s="7"/>
      <c r="F34" s="6"/>
      <c r="G34" s="8"/>
      <c r="H34" s="9"/>
    </row>
  </sheetData>
  <printOptions headings="1"/>
  <pageMargins left="0.45" right="0.45" top="0.5" bottom="0.5" header="0.3" footer="0.3"/>
  <pageSetup orientation="landscape" r:id="rId1"/>
  <headerFooter>
    <oddHeader>&amp;A</oddHeader>
    <oddFooter>&amp;F</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UsedForPicklists!$I:$I</xm:f>
          </x14:formula1>
          <xm:sqref>E2:E8 E10:E1048576</xm:sqref>
        </x14:dataValidation>
        <x14:dataValidation type="list" allowBlank="1" showInputMessage="1" showErrorMessage="1" xr:uid="{00000000-0002-0000-0500-000002000000}">
          <x14:formula1>
            <xm:f>UsedForPicklists!$J:$J</xm:f>
          </x14:formula1>
          <xm:sqref>E9 F2:F1048576</xm:sqref>
        </x14:dataValidation>
        <x14:dataValidation type="list" allowBlank="1" showInputMessage="1" showErrorMessage="1" xr:uid="{00000000-0002-0000-0500-000000000000}">
          <x14:formula1>
            <xm:f>UsedForPicklists!$K:$K</xm:f>
          </x14:formula1>
          <xm:sqref>C2:C1048576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pageSetUpPr fitToPage="1"/>
  </sheetPr>
  <dimension ref="A1:K100"/>
  <sheetViews>
    <sheetView showGridLines="0" zoomScale="80" zoomScaleNormal="80" workbookViewId="0">
      <pane ySplit="1" topLeftCell="A2" activePane="bottomLeft" state="frozen"/>
      <selection activeCell="B25" sqref="B25:J32"/>
      <selection pane="bottomLeft" activeCell="B25" sqref="B25:J32"/>
    </sheetView>
  </sheetViews>
  <sheetFormatPr defaultColWidth="8.81640625" defaultRowHeight="14.5"/>
  <cols>
    <col min="1" max="1" width="14.08984375" style="2" bestFit="1" customWidth="1"/>
    <col min="2" max="2" width="19.08984375" style="2" bestFit="1" customWidth="1"/>
    <col min="3" max="4" width="18.08984375" style="2" customWidth="1"/>
    <col min="5" max="6" width="18.08984375" style="3" customWidth="1"/>
    <col min="7" max="7" width="21.36328125" style="2" bestFit="1" customWidth="1"/>
    <col min="8" max="10" width="18.08984375" style="2" customWidth="1"/>
  </cols>
  <sheetData>
    <row r="1" spans="1:11">
      <c r="A1" s="15" t="s">
        <v>769</v>
      </c>
      <c r="B1" s="15" t="s">
        <v>770</v>
      </c>
      <c r="C1" s="4" t="s">
        <v>0</v>
      </c>
      <c r="D1" s="4" t="s">
        <v>569</v>
      </c>
      <c r="E1" s="5" t="s">
        <v>1</v>
      </c>
      <c r="F1" s="5" t="s">
        <v>2</v>
      </c>
      <c r="G1" s="4" t="s">
        <v>3</v>
      </c>
      <c r="H1" s="4" t="s">
        <v>4</v>
      </c>
      <c r="I1" s="4" t="s">
        <v>15</v>
      </c>
      <c r="J1" s="4" t="s">
        <v>21</v>
      </c>
    </row>
    <row r="2" spans="1:11">
      <c r="A2" s="13" t="str">
        <f>UsedForPicklists!$C$3</f>
        <v>RUS</v>
      </c>
      <c r="B2" s="13" t="str">
        <f>TEXT('File Input'!$C$11,"yyyymmdd")</f>
        <v>yyyymmdd</v>
      </c>
      <c r="C2" s="6"/>
      <c r="D2" s="6"/>
      <c r="E2" s="6"/>
      <c r="F2" s="7"/>
      <c r="G2" s="8"/>
      <c r="H2" s="9"/>
      <c r="I2" s="8"/>
      <c r="J2" s="8"/>
    </row>
    <row r="3" spans="1:11">
      <c r="A3" s="13" t="str">
        <f>UsedForPicklists!$C$3</f>
        <v>RUS</v>
      </c>
      <c r="B3" s="13" t="str">
        <f>TEXT('File Input'!$C$11,"yyyymmdd")</f>
        <v>yyyymmdd</v>
      </c>
      <c r="C3" s="6"/>
      <c r="D3" s="6"/>
      <c r="E3" s="6"/>
      <c r="F3" s="7"/>
      <c r="G3" s="8"/>
      <c r="H3" s="9"/>
      <c r="I3" s="8"/>
      <c r="J3" s="8"/>
    </row>
    <row r="4" spans="1:11">
      <c r="A4" s="13" t="str">
        <f>UsedForPicklists!$C$3</f>
        <v>RUS</v>
      </c>
      <c r="B4" s="13" t="str">
        <f>TEXT('File Input'!$C$11,"yyyymmdd")</f>
        <v>yyyymmdd</v>
      </c>
      <c r="C4" s="13"/>
      <c r="D4" s="6"/>
      <c r="E4" s="7"/>
      <c r="F4" s="6"/>
      <c r="G4" s="8"/>
      <c r="H4" s="21"/>
      <c r="I4" s="8"/>
      <c r="J4" s="8"/>
    </row>
    <row r="5" spans="1:11">
      <c r="A5" s="13" t="str">
        <f>UsedForPicklists!$C$3</f>
        <v>RUS</v>
      </c>
      <c r="B5" s="13" t="str">
        <f>TEXT('File Input'!$C$11,"yyyymmdd")</f>
        <v>yyyymmdd</v>
      </c>
      <c r="C5" s="13"/>
      <c r="D5" s="13"/>
      <c r="E5" s="7"/>
      <c r="F5" s="6"/>
      <c r="G5" s="8"/>
      <c r="H5" s="21"/>
      <c r="I5" s="8"/>
      <c r="J5" s="8"/>
    </row>
    <row r="6" spans="1:11">
      <c r="A6" s="13" t="str">
        <f>UsedForPicklists!$C$3</f>
        <v>RUS</v>
      </c>
      <c r="B6" s="13" t="str">
        <f>TEXT('File Input'!$C$11,"yyyymmdd")</f>
        <v>yyyymmdd</v>
      </c>
      <c r="C6" s="13"/>
      <c r="D6" s="13"/>
      <c r="E6" s="7"/>
      <c r="F6" s="6"/>
      <c r="G6" s="8"/>
      <c r="H6" s="21"/>
      <c r="I6" s="8"/>
      <c r="J6" s="8"/>
    </row>
    <row r="7" spans="1:11">
      <c r="A7" s="13" t="str">
        <f>UsedForPicklists!$C$3</f>
        <v>RUS</v>
      </c>
      <c r="B7" s="13" t="str">
        <f>TEXT('File Input'!$C$11,"yyyymmdd")</f>
        <v>yyyymmdd</v>
      </c>
      <c r="C7" s="13"/>
      <c r="D7" s="13"/>
      <c r="E7" s="7"/>
      <c r="F7" s="6"/>
      <c r="G7" s="8"/>
      <c r="H7" s="21"/>
      <c r="I7" s="20"/>
      <c r="J7" s="8"/>
    </row>
    <row r="8" spans="1:11">
      <c r="A8" s="13" t="str">
        <f>UsedForPicklists!$C$3</f>
        <v>RUS</v>
      </c>
      <c r="B8" s="13" t="str">
        <f>TEXT('File Input'!$C$11,"yyyymmdd")</f>
        <v>yyyymmdd</v>
      </c>
      <c r="C8" s="13"/>
      <c r="D8" s="13"/>
      <c r="E8" s="7"/>
      <c r="F8" s="13"/>
      <c r="G8" s="20"/>
      <c r="H8" s="21"/>
      <c r="I8" s="20"/>
      <c r="J8" s="8"/>
      <c r="K8" s="19"/>
    </row>
    <row r="9" spans="1:11">
      <c r="A9" s="13" t="str">
        <f>UsedForPicklists!$C$3</f>
        <v>RUS</v>
      </c>
      <c r="B9" s="13" t="str">
        <f>TEXT('File Input'!$C$11,"yyyymmdd")</f>
        <v>yyyymmdd</v>
      </c>
      <c r="C9" s="13"/>
      <c r="D9" s="13"/>
      <c r="E9" s="7"/>
      <c r="F9" s="13"/>
      <c r="G9" s="20"/>
      <c r="H9" s="21"/>
      <c r="I9" s="20"/>
      <c r="J9" s="8"/>
      <c r="K9" s="19"/>
    </row>
    <row r="10" spans="1:11">
      <c r="A10" s="13" t="str">
        <f>UsedForPicklists!$C$3</f>
        <v>RUS</v>
      </c>
      <c r="B10" s="13" t="str">
        <f>TEXT('File Input'!$C$11,"yyyymmdd")</f>
        <v>yyyymmdd</v>
      </c>
      <c r="C10" s="13"/>
      <c r="D10" s="13"/>
      <c r="E10" s="7"/>
      <c r="F10" s="13"/>
      <c r="G10" s="20"/>
      <c r="H10" s="21"/>
      <c r="I10" s="20"/>
      <c r="J10" s="8"/>
      <c r="K10" s="19"/>
    </row>
    <row r="11" spans="1:11">
      <c r="A11" s="13" t="str">
        <f>UsedForPicklists!$C$3</f>
        <v>RUS</v>
      </c>
      <c r="B11" s="13" t="str">
        <f>TEXT('File Input'!$C$11,"yyyymmdd")</f>
        <v>yyyymmdd</v>
      </c>
      <c r="C11" s="13"/>
      <c r="D11" s="13"/>
      <c r="E11" s="7"/>
      <c r="F11" s="13"/>
      <c r="G11" s="20"/>
      <c r="H11" s="21"/>
      <c r="I11" s="20"/>
      <c r="J11" s="8"/>
      <c r="K11" s="19"/>
    </row>
    <row r="12" spans="1:11">
      <c r="A12" s="13" t="str">
        <f>UsedForPicklists!$C$3</f>
        <v>RUS</v>
      </c>
      <c r="B12" s="13" t="str">
        <f>TEXT('File Input'!$C$11,"yyyymmdd")</f>
        <v>yyyymmdd</v>
      </c>
      <c r="C12" s="13"/>
      <c r="D12" s="13"/>
      <c r="E12" s="7"/>
      <c r="F12" s="13"/>
      <c r="G12" s="20"/>
      <c r="H12" s="21"/>
      <c r="I12" s="20"/>
      <c r="J12" s="8"/>
      <c r="K12" s="19"/>
    </row>
    <row r="13" spans="1:11">
      <c r="A13" s="13" t="str">
        <f>UsedForPicklists!$C$3</f>
        <v>RUS</v>
      </c>
      <c r="B13" s="13" t="str">
        <f>TEXT('File Input'!$C$11,"yyyymmdd")</f>
        <v>yyyymmdd</v>
      </c>
      <c r="C13" s="13"/>
      <c r="D13" s="13"/>
      <c r="E13" s="7"/>
      <c r="F13" s="13"/>
      <c r="G13" s="20"/>
      <c r="H13" s="21"/>
      <c r="I13" s="20"/>
      <c r="J13" s="8"/>
      <c r="K13" s="19"/>
    </row>
    <row r="14" spans="1:11" s="11" customFormat="1">
      <c r="A14" s="13" t="str">
        <f>UsedForPicklists!$C$3</f>
        <v>RUS</v>
      </c>
      <c r="B14" s="13" t="str">
        <f>TEXT('File Input'!$C$11,"yyyymmdd")</f>
        <v>yyyymmdd</v>
      </c>
      <c r="C14" s="13"/>
      <c r="D14" s="13"/>
      <c r="E14" s="7"/>
      <c r="F14" s="22"/>
      <c r="G14" s="20"/>
      <c r="H14" s="21"/>
      <c r="I14" s="20"/>
      <c r="J14" s="8"/>
      <c r="K14" s="19"/>
    </row>
    <row r="15" spans="1:11" s="11" customFormat="1">
      <c r="A15" s="13" t="str">
        <f>UsedForPicklists!$C$3</f>
        <v>RUS</v>
      </c>
      <c r="B15" s="13" t="str">
        <f>TEXT('File Input'!$C$11,"yyyymmdd")</f>
        <v>yyyymmdd</v>
      </c>
      <c r="C15" s="13"/>
      <c r="D15" s="13"/>
      <c r="E15" s="7"/>
      <c r="F15" s="22"/>
      <c r="G15" s="20"/>
      <c r="H15" s="21"/>
      <c r="I15" s="20"/>
      <c r="J15" s="8"/>
      <c r="K15" s="19"/>
    </row>
    <row r="16" spans="1:11" s="11" customFormat="1">
      <c r="A16" s="13" t="str">
        <f>UsedForPicklists!$C$3</f>
        <v>RUS</v>
      </c>
      <c r="B16" s="13" t="str">
        <f>TEXT('File Input'!$C$11,"yyyymmdd")</f>
        <v>yyyymmdd</v>
      </c>
      <c r="C16" s="13"/>
      <c r="D16" s="13"/>
      <c r="E16" s="7"/>
      <c r="F16" s="22"/>
      <c r="G16" s="20"/>
      <c r="H16" s="21"/>
      <c r="I16" s="20"/>
      <c r="J16" s="8"/>
      <c r="K16" s="19"/>
    </row>
    <row r="17" spans="1:11" s="11" customFormat="1">
      <c r="A17" s="13" t="str">
        <f>UsedForPicklists!$C$3</f>
        <v>RUS</v>
      </c>
      <c r="B17" s="13" t="str">
        <f>TEXT('File Input'!$C$11,"yyyymmdd")</f>
        <v>yyyymmdd</v>
      </c>
      <c r="C17" s="13"/>
      <c r="D17" s="13"/>
      <c r="E17" s="7"/>
      <c r="F17" s="22"/>
      <c r="G17" s="20"/>
      <c r="H17" s="21"/>
      <c r="I17" s="20"/>
      <c r="J17" s="8"/>
      <c r="K17" s="19"/>
    </row>
    <row r="18" spans="1:11" s="11" customFormat="1">
      <c r="A18" s="13" t="str">
        <f>UsedForPicklists!$C$3</f>
        <v>RUS</v>
      </c>
      <c r="B18" s="13" t="str">
        <f>TEXT('File Input'!$C$11,"yyyymmdd")</f>
        <v>yyyymmdd</v>
      </c>
      <c r="C18" s="13"/>
      <c r="D18" s="13"/>
      <c r="E18" s="7"/>
      <c r="F18" s="22"/>
      <c r="G18" s="20"/>
      <c r="H18" s="21"/>
      <c r="I18" s="20"/>
      <c r="J18" s="8"/>
      <c r="K18" s="19"/>
    </row>
    <row r="19" spans="1:11" s="11" customFormat="1">
      <c r="A19" s="13" t="str">
        <f>UsedForPicklists!$C$3</f>
        <v>RUS</v>
      </c>
      <c r="B19" s="13" t="str">
        <f>TEXT('File Input'!$C$11,"yyyymmdd")</f>
        <v>yyyymmdd</v>
      </c>
      <c r="C19" s="13"/>
      <c r="D19" s="13"/>
      <c r="E19" s="7"/>
      <c r="F19" s="22"/>
      <c r="G19" s="20"/>
      <c r="H19" s="21"/>
      <c r="I19" s="20"/>
      <c r="J19" s="8"/>
      <c r="K19" s="19"/>
    </row>
    <row r="20" spans="1:11" s="11" customFormat="1">
      <c r="A20" s="13" t="str">
        <f>UsedForPicklists!$C$3</f>
        <v>RUS</v>
      </c>
      <c r="B20" s="13" t="str">
        <f>TEXT('File Input'!$C$11,"yyyymmdd")</f>
        <v>yyyymmdd</v>
      </c>
      <c r="C20" s="13"/>
      <c r="D20" s="13"/>
      <c r="E20" s="7"/>
      <c r="F20" s="22"/>
      <c r="G20" s="20"/>
      <c r="H20" s="21"/>
      <c r="I20" s="20"/>
      <c r="J20" s="8"/>
      <c r="K20" s="19"/>
    </row>
    <row r="21" spans="1:11" s="11" customFormat="1">
      <c r="A21" s="13" t="str">
        <f>UsedForPicklists!$C$3</f>
        <v>RUS</v>
      </c>
      <c r="B21" s="13" t="str">
        <f>TEXT('File Input'!$C$11,"yyyymmdd")</f>
        <v>yyyymmdd</v>
      </c>
      <c r="C21" s="13"/>
      <c r="D21" s="13"/>
      <c r="E21" s="7"/>
      <c r="F21" s="22"/>
      <c r="G21" s="20"/>
      <c r="H21" s="21"/>
      <c r="I21" s="20"/>
      <c r="J21" s="8"/>
      <c r="K21" s="19"/>
    </row>
    <row r="22" spans="1:11" s="11" customFormat="1">
      <c r="A22" s="13" t="str">
        <f>UsedForPicklists!$C$3</f>
        <v>RUS</v>
      </c>
      <c r="B22" s="13" t="str">
        <f>TEXT('File Input'!$C$11,"yyyymmdd")</f>
        <v>yyyymmdd</v>
      </c>
      <c r="C22" s="13"/>
      <c r="D22" s="13"/>
      <c r="E22" s="7"/>
      <c r="F22" s="22"/>
      <c r="G22" s="20"/>
      <c r="H22" s="21"/>
      <c r="I22" s="20"/>
      <c r="J22" s="8"/>
      <c r="K22" s="19"/>
    </row>
    <row r="23" spans="1:11" s="11" customFormat="1">
      <c r="A23" s="13" t="str">
        <f>UsedForPicklists!$C$3</f>
        <v>RUS</v>
      </c>
      <c r="B23" s="13" t="str">
        <f>TEXT('File Input'!$C$11,"yyyymmdd")</f>
        <v>yyyymmdd</v>
      </c>
      <c r="C23" s="13"/>
      <c r="D23" s="13"/>
      <c r="E23" s="7"/>
      <c r="F23" s="22"/>
      <c r="G23" s="20"/>
      <c r="H23" s="21"/>
      <c r="I23" s="20"/>
      <c r="J23" s="8"/>
      <c r="K23" s="19"/>
    </row>
    <row r="24" spans="1:11" s="11" customFormat="1">
      <c r="A24" s="13" t="str">
        <f>UsedForPicklists!$C$3</f>
        <v>RUS</v>
      </c>
      <c r="B24" s="13" t="str">
        <f>TEXT('File Input'!$C$11,"yyyymmdd")</f>
        <v>yyyymmdd</v>
      </c>
      <c r="C24" s="13"/>
      <c r="D24" s="13"/>
      <c r="E24" s="7"/>
      <c r="F24" s="22"/>
      <c r="G24" s="20"/>
      <c r="H24" s="21"/>
      <c r="I24" s="20"/>
      <c r="J24" s="8"/>
      <c r="K24" s="19"/>
    </row>
    <row r="25" spans="1:11" s="11" customFormat="1">
      <c r="A25" s="13" t="str">
        <f>UsedForPicklists!$C$3</f>
        <v>RUS</v>
      </c>
      <c r="B25" s="13" t="str">
        <f>TEXT('File Input'!$C$11,"yyyymmdd")</f>
        <v>yyyymmdd</v>
      </c>
      <c r="C25" s="13"/>
      <c r="D25" s="13"/>
      <c r="E25" s="7"/>
      <c r="F25" s="22"/>
      <c r="G25" s="20"/>
      <c r="H25" s="21"/>
      <c r="I25" s="20"/>
      <c r="J25" s="8"/>
      <c r="K25" s="19"/>
    </row>
    <row r="26" spans="1:11" s="11" customFormat="1">
      <c r="A26" s="13" t="str">
        <f>UsedForPicklists!$C$3</f>
        <v>RUS</v>
      </c>
      <c r="B26" s="13" t="str">
        <f>TEXT('File Input'!$C$11,"yyyymmdd")</f>
        <v>yyyymmdd</v>
      </c>
      <c r="C26" s="13"/>
      <c r="D26" s="13"/>
      <c r="E26" s="7"/>
      <c r="F26" s="22"/>
      <c r="G26" s="20"/>
      <c r="H26" s="21"/>
      <c r="I26" s="20"/>
      <c r="J26" s="8"/>
      <c r="K26" s="19"/>
    </row>
    <row r="27" spans="1:11">
      <c r="A27" s="13" t="str">
        <f>UsedForPicklists!$C$3</f>
        <v>RUS</v>
      </c>
      <c r="B27" s="13" t="str">
        <f>TEXT('File Input'!$C$11,"yyyymmdd")</f>
        <v>yyyymmdd</v>
      </c>
      <c r="C27" s="13"/>
      <c r="D27" s="13"/>
      <c r="E27" s="7"/>
      <c r="F27" s="22"/>
      <c r="G27" s="20"/>
      <c r="H27" s="21"/>
      <c r="I27" s="20"/>
      <c r="J27" s="8"/>
    </row>
    <row r="28" spans="1:11">
      <c r="A28" s="13" t="str">
        <f>UsedForPicklists!$C$3</f>
        <v>RUS</v>
      </c>
      <c r="B28" s="13" t="str">
        <f>TEXT('File Input'!$C$11,"yyyymmdd")</f>
        <v>yyyymmdd</v>
      </c>
      <c r="C28" s="13"/>
      <c r="D28" s="13"/>
      <c r="E28" s="7"/>
      <c r="F28" s="22"/>
      <c r="G28" s="20"/>
      <c r="H28" s="21"/>
      <c r="I28" s="20"/>
      <c r="J28" s="8"/>
    </row>
    <row r="29" spans="1:11">
      <c r="A29" s="13" t="str">
        <f>UsedForPicklists!$C$3</f>
        <v>RUS</v>
      </c>
      <c r="B29" s="13" t="str">
        <f>TEXT('File Input'!$C$11,"yyyymmdd")</f>
        <v>yyyymmdd</v>
      </c>
      <c r="C29" s="13"/>
      <c r="D29" s="13"/>
      <c r="E29" s="7"/>
      <c r="F29" s="22"/>
      <c r="G29" s="20"/>
      <c r="H29" s="21"/>
      <c r="I29" s="20"/>
      <c r="J29" s="8"/>
    </row>
    <row r="30" spans="1:11">
      <c r="A30" s="13" t="str">
        <f>UsedForPicklists!$C$3</f>
        <v>RUS</v>
      </c>
      <c r="B30" s="13" t="str">
        <f>TEXT('File Input'!$C$11,"yyyymmdd")</f>
        <v>yyyymmdd</v>
      </c>
      <c r="C30" s="13"/>
      <c r="D30" s="13"/>
      <c r="E30" s="7"/>
      <c r="F30" s="22"/>
      <c r="G30" s="20"/>
      <c r="H30" s="21"/>
      <c r="I30" s="20"/>
      <c r="J30" s="8"/>
    </row>
    <row r="31" spans="1:11">
      <c r="A31" s="13" t="str">
        <f>UsedForPicklists!$C$3</f>
        <v>RUS</v>
      </c>
      <c r="B31" s="13" t="str">
        <f>TEXT('File Input'!$C$11,"yyyymmdd")</f>
        <v>yyyymmdd</v>
      </c>
      <c r="C31" s="13"/>
      <c r="D31" s="13"/>
      <c r="E31" s="7"/>
      <c r="F31" s="22"/>
      <c r="G31" s="20"/>
      <c r="H31" s="21"/>
      <c r="I31" s="20"/>
      <c r="J31" s="8"/>
    </row>
    <row r="32" spans="1:11">
      <c r="A32" s="13" t="str">
        <f>UsedForPicklists!$C$3</f>
        <v>RUS</v>
      </c>
      <c r="B32" s="13" t="str">
        <f>TEXT('File Input'!$C$11,"yyyymmdd")</f>
        <v>yyyymmdd</v>
      </c>
      <c r="C32" s="13"/>
      <c r="D32" s="13"/>
      <c r="E32" s="7"/>
      <c r="F32" s="22"/>
      <c r="G32" s="20"/>
      <c r="H32" s="21"/>
      <c r="I32" s="20"/>
      <c r="J32" s="8"/>
    </row>
    <row r="33" spans="1:10">
      <c r="A33" s="13" t="str">
        <f>UsedForPicklists!$C$3</f>
        <v>RUS</v>
      </c>
      <c r="B33" s="13" t="str">
        <f>TEXT('File Input'!$C$11,"yyyymmdd")</f>
        <v>yyyymmdd</v>
      </c>
      <c r="C33" s="13"/>
      <c r="D33" s="13"/>
      <c r="E33" s="7"/>
      <c r="F33" s="22"/>
      <c r="G33" s="20"/>
      <c r="H33" s="21"/>
      <c r="I33" s="20"/>
      <c r="J33" s="8"/>
    </row>
    <row r="34" spans="1:10">
      <c r="A34" s="13" t="str">
        <f>UsedForPicklists!$C$3</f>
        <v>RUS</v>
      </c>
      <c r="B34" s="13" t="str">
        <f>TEXT('File Input'!$C$11,"yyyymmdd")</f>
        <v>yyyymmdd</v>
      </c>
      <c r="C34" s="13"/>
      <c r="D34" s="13"/>
      <c r="E34" s="7"/>
      <c r="F34" s="22"/>
      <c r="G34" s="20"/>
      <c r="H34" s="21"/>
      <c r="I34" s="20"/>
      <c r="J34" s="8"/>
    </row>
    <row r="35" spans="1:10">
      <c r="A35" s="13" t="str">
        <f>UsedForPicklists!$C$3</f>
        <v>RUS</v>
      </c>
      <c r="B35" s="13" t="str">
        <f>TEXT('File Input'!$C$11,"yyyymmdd")</f>
        <v>yyyymmdd</v>
      </c>
      <c r="C35" s="13"/>
      <c r="D35" s="13"/>
      <c r="E35" s="7"/>
      <c r="F35" s="22"/>
      <c r="G35" s="20"/>
      <c r="H35" s="21"/>
      <c r="I35" s="20"/>
      <c r="J35" s="8"/>
    </row>
    <row r="36" spans="1:10">
      <c r="A36" s="13" t="str">
        <f>UsedForPicklists!$C$3</f>
        <v>RUS</v>
      </c>
      <c r="B36" s="13" t="str">
        <f>TEXT('File Input'!$C$11,"yyyymmdd")</f>
        <v>yyyymmdd</v>
      </c>
      <c r="C36" s="13"/>
      <c r="D36" s="13"/>
      <c r="E36" s="7"/>
      <c r="F36" s="22"/>
      <c r="G36" s="20"/>
      <c r="H36" s="21"/>
      <c r="I36" s="20"/>
      <c r="J36" s="8"/>
    </row>
    <row r="37" spans="1:10">
      <c r="A37" s="13" t="str">
        <f>UsedForPicklists!$C$3</f>
        <v>RUS</v>
      </c>
      <c r="B37" s="13" t="str">
        <f>TEXT('File Input'!$C$11,"yyyymmdd")</f>
        <v>yyyymmdd</v>
      </c>
      <c r="C37" s="13"/>
      <c r="D37" s="13"/>
      <c r="E37" s="7"/>
      <c r="F37" s="22"/>
      <c r="G37" s="20"/>
      <c r="H37" s="21"/>
      <c r="I37" s="20"/>
      <c r="J37" s="8"/>
    </row>
    <row r="38" spans="1:10">
      <c r="A38" s="13" t="str">
        <f>UsedForPicklists!$C$3</f>
        <v>RUS</v>
      </c>
      <c r="B38" s="13" t="str">
        <f>TEXT('File Input'!$C$11,"yyyymmdd")</f>
        <v>yyyymmdd</v>
      </c>
      <c r="C38" s="13"/>
      <c r="D38" s="13"/>
      <c r="E38" s="7"/>
      <c r="F38" s="22"/>
      <c r="G38" s="20"/>
      <c r="H38" s="21"/>
      <c r="I38" s="20"/>
      <c r="J38" s="8"/>
    </row>
    <row r="39" spans="1:10">
      <c r="A39" s="13" t="str">
        <f>UsedForPicklists!$C$3</f>
        <v>RUS</v>
      </c>
      <c r="B39" s="13" t="str">
        <f>TEXT('File Input'!$C$11,"yyyymmdd")</f>
        <v>yyyymmdd</v>
      </c>
      <c r="C39" s="13"/>
      <c r="D39" s="13"/>
      <c r="E39" s="7"/>
      <c r="F39" s="22"/>
      <c r="G39" s="20"/>
      <c r="H39" s="21"/>
      <c r="I39" s="20"/>
      <c r="J39" s="8"/>
    </row>
    <row r="40" spans="1:10">
      <c r="A40" s="13" t="str">
        <f>UsedForPicklists!$C$3</f>
        <v>RUS</v>
      </c>
      <c r="B40" s="13" t="str">
        <f>TEXT('File Input'!$C$11,"yyyymmdd")</f>
        <v>yyyymmdd</v>
      </c>
      <c r="C40" s="13"/>
      <c r="D40" s="13"/>
      <c r="E40" s="7"/>
      <c r="F40" s="22"/>
      <c r="G40" s="20"/>
      <c r="H40" s="21"/>
      <c r="I40" s="20"/>
      <c r="J40" s="8"/>
    </row>
    <row r="41" spans="1:10">
      <c r="A41" s="13" t="str">
        <f>UsedForPicklists!$C$3</f>
        <v>RUS</v>
      </c>
      <c r="B41" s="13" t="str">
        <f>TEXT('File Input'!$C$11,"yyyymmdd")</f>
        <v>yyyymmdd</v>
      </c>
      <c r="C41" s="13"/>
      <c r="D41" s="13"/>
      <c r="E41" s="7"/>
      <c r="F41" s="22"/>
      <c r="G41" s="20"/>
      <c r="H41" s="21"/>
      <c r="I41" s="20"/>
      <c r="J41" s="8"/>
    </row>
    <row r="42" spans="1:10">
      <c r="A42" s="13" t="str">
        <f>UsedForPicklists!$C$3</f>
        <v>RUS</v>
      </c>
      <c r="B42" s="13" t="str">
        <f>TEXT('File Input'!$C$11,"yyyymmdd")</f>
        <v>yyyymmdd</v>
      </c>
      <c r="C42" s="13"/>
      <c r="D42" s="13"/>
      <c r="E42" s="7"/>
      <c r="F42" s="22"/>
      <c r="G42" s="20"/>
      <c r="H42" s="21"/>
      <c r="I42" s="20"/>
      <c r="J42" s="8"/>
    </row>
    <row r="43" spans="1:10">
      <c r="A43" s="13" t="str">
        <f>UsedForPicklists!$C$3</f>
        <v>RUS</v>
      </c>
      <c r="B43" s="13" t="str">
        <f>TEXT('File Input'!$C$11,"yyyymmdd")</f>
        <v>yyyymmdd</v>
      </c>
      <c r="C43" s="13"/>
      <c r="D43" s="13"/>
      <c r="E43" s="7"/>
      <c r="F43" s="22"/>
      <c r="G43" s="20"/>
      <c r="H43" s="21"/>
      <c r="I43" s="20"/>
      <c r="J43" s="8"/>
    </row>
    <row r="44" spans="1:10">
      <c r="A44" s="13" t="str">
        <f>UsedForPicklists!$C$3</f>
        <v>RUS</v>
      </c>
      <c r="B44" s="13" t="str">
        <f>TEXT('File Input'!$C$11,"yyyymmdd")</f>
        <v>yyyymmdd</v>
      </c>
      <c r="C44" s="13"/>
      <c r="D44" s="13"/>
      <c r="E44" s="7"/>
      <c r="F44" s="22"/>
      <c r="G44" s="20"/>
      <c r="H44" s="21"/>
      <c r="I44" s="20"/>
      <c r="J44" s="8"/>
    </row>
    <row r="45" spans="1:10">
      <c r="A45" s="13" t="str">
        <f>UsedForPicklists!$C$3</f>
        <v>RUS</v>
      </c>
      <c r="B45" s="13" t="str">
        <f>TEXT('File Input'!$C$11,"yyyymmdd")</f>
        <v>yyyymmdd</v>
      </c>
      <c r="C45" s="13"/>
      <c r="D45" s="13"/>
      <c r="E45" s="7"/>
      <c r="F45" s="22"/>
      <c r="G45" s="20"/>
      <c r="H45" s="21"/>
      <c r="I45" s="20"/>
      <c r="J45" s="8"/>
    </row>
    <row r="46" spans="1:10">
      <c r="A46" s="13" t="str">
        <f>UsedForPicklists!$C$3</f>
        <v>RUS</v>
      </c>
      <c r="B46" s="13" t="str">
        <f>TEXT('File Input'!$C$11,"yyyymmdd")</f>
        <v>yyyymmdd</v>
      </c>
      <c r="C46" s="13"/>
      <c r="D46" s="13"/>
      <c r="E46" s="7"/>
      <c r="F46" s="22"/>
      <c r="G46" s="20"/>
      <c r="H46" s="21"/>
      <c r="I46" s="20"/>
      <c r="J46" s="8"/>
    </row>
    <row r="47" spans="1:10">
      <c r="A47" s="13" t="str">
        <f>UsedForPicklists!$C$3</f>
        <v>RUS</v>
      </c>
      <c r="B47" s="13" t="str">
        <f>TEXT('File Input'!$C$11,"yyyymmdd")</f>
        <v>yyyymmdd</v>
      </c>
      <c r="C47" s="13"/>
      <c r="D47" s="13"/>
      <c r="E47" s="7"/>
      <c r="F47" s="22"/>
      <c r="G47" s="20"/>
      <c r="H47" s="21"/>
      <c r="I47" s="20"/>
      <c r="J47" s="8"/>
    </row>
    <row r="48" spans="1:10">
      <c r="A48" s="13" t="str">
        <f>UsedForPicklists!$C$3</f>
        <v>RUS</v>
      </c>
      <c r="B48" s="13" t="str">
        <f>TEXT('File Input'!$C$11,"yyyymmdd")</f>
        <v>yyyymmdd</v>
      </c>
      <c r="C48" s="13"/>
      <c r="D48" s="13"/>
      <c r="E48" s="7"/>
      <c r="F48" s="22"/>
      <c r="G48" s="20"/>
      <c r="H48" s="21"/>
      <c r="I48" s="20"/>
      <c r="J48" s="8"/>
    </row>
    <row r="49" spans="1:10">
      <c r="A49" s="13" t="str">
        <f>UsedForPicklists!$C$3</f>
        <v>RUS</v>
      </c>
      <c r="B49" s="13" t="str">
        <f>TEXT('File Input'!$C$11,"yyyymmdd")</f>
        <v>yyyymmdd</v>
      </c>
      <c r="C49" s="13"/>
      <c r="D49" s="13"/>
      <c r="E49" s="7"/>
      <c r="F49" s="22"/>
      <c r="G49" s="20"/>
      <c r="H49" s="21"/>
      <c r="I49" s="20"/>
      <c r="J49" s="8"/>
    </row>
    <row r="50" spans="1:10">
      <c r="A50" s="13" t="str">
        <f>UsedForPicklists!$C$3</f>
        <v>RUS</v>
      </c>
      <c r="B50" s="13" t="str">
        <f>TEXT('File Input'!$C$11,"yyyymmdd")</f>
        <v>yyyymmdd</v>
      </c>
      <c r="C50" s="13"/>
      <c r="D50" s="13"/>
      <c r="E50" s="7"/>
      <c r="F50" s="22"/>
      <c r="G50" s="20"/>
      <c r="H50" s="21"/>
      <c r="I50" s="20"/>
      <c r="J50" s="8"/>
    </row>
    <row r="51" spans="1:10">
      <c r="A51" s="13" t="str">
        <f>UsedForPicklists!$C$3</f>
        <v>RUS</v>
      </c>
      <c r="B51" s="13" t="str">
        <f>TEXT('File Input'!$C$11,"yyyymmdd")</f>
        <v>yyyymmdd</v>
      </c>
      <c r="C51" s="13"/>
      <c r="D51" s="13"/>
      <c r="E51" s="7"/>
      <c r="F51" s="22"/>
      <c r="G51" s="20"/>
      <c r="H51" s="21"/>
      <c r="I51" s="20"/>
      <c r="J51" s="8"/>
    </row>
    <row r="52" spans="1:10">
      <c r="A52" s="13" t="str">
        <f>UsedForPicklists!$C$3</f>
        <v>RUS</v>
      </c>
      <c r="B52" s="13" t="str">
        <f>TEXT('File Input'!$C$11,"yyyymmdd")</f>
        <v>yyyymmdd</v>
      </c>
      <c r="C52" s="13"/>
      <c r="D52" s="13"/>
      <c r="E52" s="7"/>
      <c r="F52" s="22"/>
      <c r="G52" s="20"/>
      <c r="H52" s="21"/>
      <c r="I52" s="20"/>
      <c r="J52" s="8"/>
    </row>
    <row r="53" spans="1:10">
      <c r="A53" s="13" t="str">
        <f>UsedForPicklists!$C$3</f>
        <v>RUS</v>
      </c>
      <c r="B53" s="13" t="str">
        <f>TEXT('File Input'!$C$11,"yyyymmdd")</f>
        <v>yyyymmdd</v>
      </c>
      <c r="C53" s="13"/>
      <c r="D53" s="13"/>
      <c r="E53" s="7"/>
      <c r="F53" s="22"/>
      <c r="G53" s="20"/>
      <c r="H53" s="21"/>
      <c r="I53" s="20"/>
      <c r="J53" s="8"/>
    </row>
    <row r="54" spans="1:10">
      <c r="A54" s="13" t="str">
        <f>UsedForPicklists!$C$3</f>
        <v>RUS</v>
      </c>
      <c r="B54" s="13" t="str">
        <f>TEXT('File Input'!$C$11,"yyyymmdd")</f>
        <v>yyyymmdd</v>
      </c>
      <c r="C54" s="13"/>
      <c r="D54" s="13"/>
      <c r="E54" s="7"/>
      <c r="F54" s="22"/>
      <c r="G54" s="20"/>
      <c r="H54" s="21"/>
      <c r="I54" s="20"/>
      <c r="J54" s="8"/>
    </row>
    <row r="55" spans="1:10">
      <c r="A55" s="13" t="str">
        <f>UsedForPicklists!$C$3</f>
        <v>RUS</v>
      </c>
      <c r="B55" s="13" t="str">
        <f>TEXT('File Input'!$C$11,"yyyymmdd")</f>
        <v>yyyymmdd</v>
      </c>
      <c r="C55" s="13"/>
      <c r="D55" s="13"/>
      <c r="E55" s="7"/>
      <c r="F55" s="22"/>
      <c r="G55" s="20"/>
      <c r="H55" s="21"/>
      <c r="I55" s="20"/>
      <c r="J55" s="8"/>
    </row>
    <row r="56" spans="1:10">
      <c r="A56" s="13" t="str">
        <f>UsedForPicklists!$C$3</f>
        <v>RUS</v>
      </c>
      <c r="B56" s="13" t="str">
        <f>TEXT('File Input'!$C$11,"yyyymmdd")</f>
        <v>yyyymmdd</v>
      </c>
      <c r="C56" s="13"/>
      <c r="D56" s="13"/>
      <c r="E56" s="7"/>
      <c r="F56" s="22"/>
      <c r="G56" s="20"/>
      <c r="H56" s="21"/>
      <c r="I56" s="20"/>
      <c r="J56" s="8"/>
    </row>
    <row r="57" spans="1:10">
      <c r="A57" s="13" t="str">
        <f>UsedForPicklists!$C$3</f>
        <v>RUS</v>
      </c>
      <c r="B57" s="13" t="str">
        <f>TEXT('File Input'!$C$11,"yyyymmdd")</f>
        <v>yyyymmdd</v>
      </c>
      <c r="C57" s="13"/>
      <c r="D57" s="13"/>
      <c r="E57" s="7"/>
      <c r="F57" s="22"/>
      <c r="G57" s="20"/>
      <c r="H57" s="21"/>
      <c r="I57" s="20"/>
      <c r="J57" s="8"/>
    </row>
    <row r="58" spans="1:10">
      <c r="A58" s="13" t="str">
        <f>UsedForPicklists!$C$3</f>
        <v>RUS</v>
      </c>
      <c r="B58" s="13" t="str">
        <f>TEXT('File Input'!$C$11,"yyyymmdd")</f>
        <v>yyyymmdd</v>
      </c>
      <c r="C58" s="13"/>
      <c r="D58" s="13"/>
      <c r="E58" s="7"/>
      <c r="F58" s="22"/>
      <c r="G58" s="20"/>
      <c r="H58" s="21"/>
      <c r="I58" s="20"/>
      <c r="J58" s="8"/>
    </row>
    <row r="59" spans="1:10">
      <c r="A59" s="13" t="str">
        <f>UsedForPicklists!$C$3</f>
        <v>RUS</v>
      </c>
      <c r="B59" s="13" t="str">
        <f>TEXT('File Input'!$C$11,"yyyymmdd")</f>
        <v>yyyymmdd</v>
      </c>
      <c r="C59" s="13"/>
      <c r="D59" s="13"/>
      <c r="E59" s="7"/>
      <c r="F59" s="22"/>
      <c r="G59" s="20"/>
      <c r="H59" s="21"/>
      <c r="I59" s="20"/>
      <c r="J59" s="8"/>
    </row>
    <row r="60" spans="1:10">
      <c r="A60" s="13" t="str">
        <f>UsedForPicklists!$C$3</f>
        <v>RUS</v>
      </c>
      <c r="B60" s="13" t="str">
        <f>TEXT('File Input'!$C$11,"yyyymmdd")</f>
        <v>yyyymmdd</v>
      </c>
      <c r="C60" s="13"/>
      <c r="D60" s="13"/>
      <c r="E60" s="7"/>
      <c r="F60" s="22"/>
      <c r="G60" s="20"/>
      <c r="H60" s="21"/>
      <c r="I60" s="20"/>
      <c r="J60" s="8"/>
    </row>
    <row r="61" spans="1:10">
      <c r="A61" s="13" t="str">
        <f>UsedForPicklists!$C$3</f>
        <v>RUS</v>
      </c>
      <c r="B61" s="13" t="str">
        <f>TEXT('File Input'!$C$11,"yyyymmdd")</f>
        <v>yyyymmdd</v>
      </c>
      <c r="C61" s="13"/>
      <c r="D61" s="13"/>
      <c r="E61" s="7"/>
      <c r="F61" s="22"/>
      <c r="G61" s="20"/>
      <c r="H61" s="21"/>
      <c r="I61" s="20"/>
      <c r="J61" s="8"/>
    </row>
    <row r="62" spans="1:10">
      <c r="A62" s="13" t="str">
        <f>UsedForPicklists!$C$3</f>
        <v>RUS</v>
      </c>
      <c r="B62" s="13" t="str">
        <f>TEXT('File Input'!$C$11,"yyyymmdd")</f>
        <v>yyyymmdd</v>
      </c>
      <c r="C62" s="13"/>
      <c r="D62" s="13"/>
      <c r="E62" s="7"/>
      <c r="F62" s="22"/>
      <c r="G62" s="20"/>
      <c r="H62" s="21"/>
      <c r="I62" s="20"/>
      <c r="J62" s="8"/>
    </row>
    <row r="63" spans="1:10">
      <c r="A63" s="13" t="str">
        <f>UsedForPicklists!$C$3</f>
        <v>RUS</v>
      </c>
      <c r="B63" s="13" t="str">
        <f>TEXT('File Input'!$C$11,"yyyymmdd")</f>
        <v>yyyymmdd</v>
      </c>
      <c r="C63" s="13"/>
      <c r="D63" s="13"/>
      <c r="E63" s="7"/>
      <c r="F63" s="22"/>
      <c r="G63" s="20"/>
      <c r="H63" s="21"/>
      <c r="I63" s="20"/>
      <c r="J63" s="8"/>
    </row>
    <row r="64" spans="1:10">
      <c r="A64" s="13" t="str">
        <f>UsedForPicklists!$C$3</f>
        <v>RUS</v>
      </c>
      <c r="B64" s="13" t="str">
        <f>TEXT('File Input'!$C$11,"yyyymmdd")</f>
        <v>yyyymmdd</v>
      </c>
      <c r="C64" s="13"/>
      <c r="D64" s="13"/>
      <c r="E64" s="7"/>
      <c r="F64" s="22"/>
      <c r="G64" s="20"/>
      <c r="H64" s="21"/>
      <c r="I64" s="20"/>
      <c r="J64" s="8"/>
    </row>
    <row r="65" spans="1:10">
      <c r="A65" s="13" t="str">
        <f>UsedForPicklists!$C$3</f>
        <v>RUS</v>
      </c>
      <c r="B65" s="13" t="str">
        <f>TEXT('File Input'!$C$11,"yyyymmdd")</f>
        <v>yyyymmdd</v>
      </c>
      <c r="C65" s="13"/>
      <c r="D65" s="13"/>
      <c r="E65" s="7"/>
      <c r="F65" s="22"/>
      <c r="G65" s="20"/>
      <c r="H65" s="21"/>
      <c r="I65" s="20"/>
      <c r="J65" s="8"/>
    </row>
    <row r="66" spans="1:10">
      <c r="A66" s="13" t="str">
        <f>UsedForPicklists!$C$3</f>
        <v>RUS</v>
      </c>
      <c r="B66" s="13" t="str">
        <f>TEXT('File Input'!$C$11,"yyyymmdd")</f>
        <v>yyyymmdd</v>
      </c>
      <c r="C66" s="13"/>
      <c r="D66" s="13"/>
      <c r="E66" s="7"/>
      <c r="F66" s="22"/>
      <c r="G66" s="20"/>
      <c r="H66" s="21"/>
      <c r="I66" s="20"/>
      <c r="J66" s="8"/>
    </row>
    <row r="67" spans="1:10">
      <c r="A67" s="13" t="str">
        <f>UsedForPicklists!$C$3</f>
        <v>RUS</v>
      </c>
      <c r="B67" s="13" t="str">
        <f>TEXT('File Input'!$C$11,"yyyymmdd")</f>
        <v>yyyymmdd</v>
      </c>
      <c r="C67" s="13"/>
      <c r="D67" s="13"/>
      <c r="E67" s="7"/>
      <c r="F67" s="22"/>
      <c r="G67" s="20"/>
      <c r="H67" s="21"/>
      <c r="I67" s="20"/>
      <c r="J67" s="8"/>
    </row>
    <row r="68" spans="1:10">
      <c r="A68" s="13" t="str">
        <f>UsedForPicklists!$C$3</f>
        <v>RUS</v>
      </c>
      <c r="B68" s="13" t="str">
        <f>TEXT('File Input'!$C$11,"yyyymmdd")</f>
        <v>yyyymmdd</v>
      </c>
      <c r="C68" s="13"/>
      <c r="D68" s="13"/>
      <c r="E68" s="7"/>
      <c r="F68" s="22"/>
      <c r="G68" s="20"/>
      <c r="H68" s="21"/>
      <c r="I68" s="20"/>
      <c r="J68" s="8"/>
    </row>
    <row r="69" spans="1:10">
      <c r="A69" s="13" t="str">
        <f>UsedForPicklists!$C$3</f>
        <v>RUS</v>
      </c>
      <c r="B69" s="13" t="str">
        <f>TEXT('File Input'!$C$11,"yyyymmdd")</f>
        <v>yyyymmdd</v>
      </c>
      <c r="C69" s="13"/>
      <c r="D69" s="13"/>
      <c r="E69" s="7"/>
      <c r="F69" s="22"/>
      <c r="G69" s="20"/>
      <c r="H69" s="21"/>
      <c r="I69" s="20"/>
      <c r="J69" s="8"/>
    </row>
    <row r="70" spans="1:10">
      <c r="A70" s="13" t="str">
        <f>UsedForPicklists!$C$3</f>
        <v>RUS</v>
      </c>
      <c r="B70" s="13" t="str">
        <f>TEXT('File Input'!$C$11,"yyyymmdd")</f>
        <v>yyyymmdd</v>
      </c>
      <c r="C70" s="13"/>
      <c r="D70" s="13"/>
      <c r="E70" s="7"/>
      <c r="F70" s="22"/>
      <c r="G70" s="20"/>
      <c r="H70" s="21"/>
      <c r="I70" s="20"/>
      <c r="J70" s="8"/>
    </row>
    <row r="71" spans="1:10">
      <c r="A71" s="13" t="str">
        <f>UsedForPicklists!$C$3</f>
        <v>RUS</v>
      </c>
      <c r="B71" s="13" t="str">
        <f>TEXT('File Input'!$C$11,"yyyymmdd")</f>
        <v>yyyymmdd</v>
      </c>
      <c r="C71" s="13"/>
      <c r="D71" s="13"/>
      <c r="E71" s="7"/>
      <c r="F71" s="22"/>
      <c r="G71" s="20"/>
      <c r="H71" s="21"/>
      <c r="I71" s="20"/>
      <c r="J71" s="8"/>
    </row>
    <row r="72" spans="1:10">
      <c r="A72" s="13" t="str">
        <f>UsedForPicklists!$C$3</f>
        <v>RUS</v>
      </c>
      <c r="B72" s="13" t="str">
        <f>TEXT('File Input'!$C$11,"yyyymmdd")</f>
        <v>yyyymmdd</v>
      </c>
      <c r="C72" s="13"/>
      <c r="D72" s="13"/>
      <c r="E72" s="7"/>
      <c r="F72" s="22"/>
      <c r="G72" s="20"/>
      <c r="H72" s="21"/>
      <c r="I72" s="20"/>
      <c r="J72" s="8"/>
    </row>
    <row r="73" spans="1:10">
      <c r="A73" s="13" t="str">
        <f>UsedForPicklists!$C$3</f>
        <v>RUS</v>
      </c>
      <c r="B73" s="13" t="str">
        <f>TEXT('File Input'!$C$11,"yyyymmdd")</f>
        <v>yyyymmdd</v>
      </c>
      <c r="C73" s="13"/>
      <c r="D73" s="13"/>
      <c r="E73" s="7"/>
      <c r="F73" s="22"/>
      <c r="G73" s="20"/>
      <c r="H73" s="21"/>
      <c r="I73" s="20"/>
      <c r="J73" s="8"/>
    </row>
    <row r="74" spans="1:10">
      <c r="A74" s="13" t="str">
        <f>UsedForPicklists!$C$3</f>
        <v>RUS</v>
      </c>
      <c r="B74" s="13" t="str">
        <f>TEXT('File Input'!$C$11,"yyyymmdd")</f>
        <v>yyyymmdd</v>
      </c>
      <c r="C74" s="13"/>
      <c r="D74" s="13"/>
      <c r="E74" s="7"/>
      <c r="F74" s="22"/>
      <c r="G74" s="20"/>
      <c r="H74" s="21"/>
      <c r="I74" s="20"/>
      <c r="J74" s="8"/>
    </row>
    <row r="75" spans="1:10">
      <c r="A75" s="13" t="str">
        <f>UsedForPicklists!$C$3</f>
        <v>RUS</v>
      </c>
      <c r="B75" s="13" t="str">
        <f>TEXT('File Input'!$C$11,"yyyymmdd")</f>
        <v>yyyymmdd</v>
      </c>
      <c r="C75" s="13"/>
      <c r="D75" s="13"/>
      <c r="E75" s="7"/>
      <c r="F75" s="22"/>
      <c r="G75" s="20"/>
      <c r="H75" s="21"/>
      <c r="I75" s="20"/>
      <c r="J75" s="8"/>
    </row>
    <row r="76" spans="1:10">
      <c r="A76" s="13" t="str">
        <f>UsedForPicklists!$C$3</f>
        <v>RUS</v>
      </c>
      <c r="B76" s="13" t="str">
        <f>TEXT('File Input'!$C$11,"yyyymmdd")</f>
        <v>yyyymmdd</v>
      </c>
      <c r="C76" s="13"/>
      <c r="D76" s="13"/>
      <c r="E76" s="7"/>
      <c r="F76" s="22"/>
      <c r="G76" s="20"/>
      <c r="H76" s="21"/>
      <c r="I76" s="20"/>
      <c r="J76" s="8"/>
    </row>
    <row r="77" spans="1:10">
      <c r="A77" s="13" t="str">
        <f>UsedForPicklists!$C$3</f>
        <v>RUS</v>
      </c>
      <c r="B77" s="13" t="str">
        <f>TEXT('File Input'!$C$11,"yyyymmdd")</f>
        <v>yyyymmdd</v>
      </c>
      <c r="C77" s="13"/>
      <c r="D77" s="13"/>
      <c r="E77" s="7"/>
      <c r="F77" s="22"/>
      <c r="G77" s="20"/>
      <c r="H77" s="21"/>
      <c r="I77" s="20"/>
      <c r="J77" s="8"/>
    </row>
    <row r="78" spans="1:10">
      <c r="A78" s="13" t="str">
        <f>UsedForPicklists!$C$3</f>
        <v>RUS</v>
      </c>
      <c r="B78" s="13" t="str">
        <f>TEXT('File Input'!$C$11,"yyyymmdd")</f>
        <v>yyyymmdd</v>
      </c>
      <c r="C78" s="13"/>
      <c r="D78" s="13"/>
      <c r="E78" s="7"/>
      <c r="F78" s="22"/>
      <c r="G78" s="20"/>
      <c r="H78" s="21"/>
      <c r="I78" s="20"/>
      <c r="J78" s="8"/>
    </row>
    <row r="79" spans="1:10">
      <c r="A79" s="13" t="str">
        <f>UsedForPicklists!$C$3</f>
        <v>RUS</v>
      </c>
      <c r="B79" s="13" t="str">
        <f>TEXT('File Input'!$C$11,"yyyymmdd")</f>
        <v>yyyymmdd</v>
      </c>
      <c r="C79" s="13"/>
      <c r="D79" s="13"/>
      <c r="E79" s="7"/>
      <c r="F79" s="22"/>
      <c r="G79" s="20"/>
      <c r="H79" s="21"/>
      <c r="I79" s="20"/>
      <c r="J79" s="8"/>
    </row>
    <row r="80" spans="1:10">
      <c r="A80" s="13" t="str">
        <f>UsedForPicklists!$C$3</f>
        <v>RUS</v>
      </c>
      <c r="B80" s="13" t="str">
        <f>TEXT('File Input'!$C$11,"yyyymmdd")</f>
        <v>yyyymmdd</v>
      </c>
      <c r="C80" s="13"/>
      <c r="D80" s="13"/>
      <c r="E80" s="7"/>
      <c r="F80" s="22"/>
      <c r="G80" s="20"/>
      <c r="H80" s="21"/>
      <c r="I80" s="20"/>
      <c r="J80" s="8"/>
    </row>
    <row r="81" spans="1:10">
      <c r="A81" s="13" t="str">
        <f>UsedForPicklists!$C$3</f>
        <v>RUS</v>
      </c>
      <c r="B81" s="13" t="str">
        <f>TEXT('File Input'!$C$11,"yyyymmdd")</f>
        <v>yyyymmdd</v>
      </c>
      <c r="C81" s="13"/>
      <c r="D81" s="13"/>
      <c r="E81" s="7"/>
      <c r="F81" s="22"/>
      <c r="G81" s="20"/>
      <c r="H81" s="21"/>
      <c r="I81" s="20"/>
      <c r="J81" s="8"/>
    </row>
    <row r="82" spans="1:10">
      <c r="A82" s="13" t="str">
        <f>UsedForPicklists!$C$3</f>
        <v>RUS</v>
      </c>
      <c r="B82" s="13" t="str">
        <f>TEXT('File Input'!$C$11,"yyyymmdd")</f>
        <v>yyyymmdd</v>
      </c>
      <c r="C82" s="13"/>
      <c r="D82" s="13"/>
      <c r="E82" s="7"/>
      <c r="F82" s="22"/>
      <c r="G82" s="20"/>
      <c r="H82" s="21"/>
      <c r="I82" s="20"/>
      <c r="J82" s="8"/>
    </row>
    <row r="83" spans="1:10">
      <c r="A83" s="13" t="str">
        <f>UsedForPicklists!$C$3</f>
        <v>RUS</v>
      </c>
      <c r="B83" s="13" t="str">
        <f>TEXT('File Input'!$C$11,"yyyymmdd")</f>
        <v>yyyymmdd</v>
      </c>
      <c r="C83" s="13"/>
      <c r="D83" s="13"/>
      <c r="E83" s="7"/>
      <c r="F83" s="22"/>
      <c r="G83" s="20"/>
      <c r="H83" s="21"/>
      <c r="I83" s="20"/>
      <c r="J83" s="8"/>
    </row>
    <row r="84" spans="1:10">
      <c r="A84" s="13" t="str">
        <f>UsedForPicklists!$C$3</f>
        <v>RUS</v>
      </c>
      <c r="B84" s="13" t="str">
        <f>TEXT('File Input'!$C$11,"yyyymmdd")</f>
        <v>yyyymmdd</v>
      </c>
      <c r="C84" s="13"/>
      <c r="D84" s="13"/>
      <c r="E84" s="7"/>
      <c r="F84" s="22"/>
      <c r="G84" s="20"/>
      <c r="H84" s="21"/>
      <c r="I84" s="20"/>
      <c r="J84" s="8"/>
    </row>
    <row r="85" spans="1:10">
      <c r="A85" s="13" t="str">
        <f>UsedForPicklists!$C$3</f>
        <v>RUS</v>
      </c>
      <c r="B85" s="13" t="str">
        <f>TEXT('File Input'!$C$11,"yyyymmdd")</f>
        <v>yyyymmdd</v>
      </c>
      <c r="C85" s="13"/>
      <c r="D85" s="13"/>
      <c r="E85" s="7"/>
      <c r="F85" s="22"/>
      <c r="G85" s="20"/>
      <c r="H85" s="21"/>
      <c r="I85" s="20"/>
      <c r="J85" s="8"/>
    </row>
    <row r="86" spans="1:10">
      <c r="A86" s="13" t="str">
        <f>UsedForPicklists!$C$3</f>
        <v>RUS</v>
      </c>
      <c r="B86" s="13" t="str">
        <f>TEXT('File Input'!$C$11,"yyyymmdd")</f>
        <v>yyyymmdd</v>
      </c>
      <c r="C86" s="13"/>
      <c r="D86" s="13"/>
      <c r="E86" s="7"/>
      <c r="F86" s="22"/>
      <c r="G86" s="20"/>
      <c r="H86" s="21"/>
      <c r="I86" s="20"/>
      <c r="J86" s="8"/>
    </row>
    <row r="87" spans="1:10">
      <c r="A87" s="13" t="str">
        <f>UsedForPicklists!$C$3</f>
        <v>RUS</v>
      </c>
      <c r="B87" s="13" t="str">
        <f>TEXT('File Input'!$C$11,"yyyymmdd")</f>
        <v>yyyymmdd</v>
      </c>
      <c r="C87" s="13"/>
      <c r="D87" s="13"/>
      <c r="E87" s="7"/>
      <c r="F87" s="22"/>
      <c r="G87" s="20"/>
      <c r="H87" s="21"/>
      <c r="I87" s="20"/>
      <c r="J87" s="8"/>
    </row>
    <row r="88" spans="1:10">
      <c r="A88" s="13" t="str">
        <f>UsedForPicklists!$C$3</f>
        <v>RUS</v>
      </c>
      <c r="B88" s="13" t="str">
        <f>TEXT('File Input'!$C$11,"yyyymmdd")</f>
        <v>yyyymmdd</v>
      </c>
      <c r="C88" s="13"/>
      <c r="D88" s="13"/>
      <c r="E88" s="7"/>
      <c r="F88" s="22"/>
      <c r="G88" s="20"/>
      <c r="H88" s="21"/>
      <c r="I88" s="20"/>
      <c r="J88" s="8"/>
    </row>
    <row r="89" spans="1:10">
      <c r="A89" s="13" t="str">
        <f>UsedForPicklists!$C$3</f>
        <v>RUS</v>
      </c>
      <c r="B89" s="13" t="str">
        <f>TEXT('File Input'!$C$11,"yyyymmdd")</f>
        <v>yyyymmdd</v>
      </c>
      <c r="C89" s="13"/>
      <c r="D89" s="13"/>
      <c r="E89" s="7"/>
      <c r="F89" s="22"/>
      <c r="G89" s="20"/>
      <c r="H89" s="21"/>
      <c r="I89" s="20"/>
      <c r="J89" s="8"/>
    </row>
    <row r="90" spans="1:10">
      <c r="A90" s="13" t="str">
        <f>UsedForPicklists!$C$3</f>
        <v>RUS</v>
      </c>
      <c r="B90" s="13" t="str">
        <f>TEXT('File Input'!$C$11,"yyyymmdd")</f>
        <v>yyyymmdd</v>
      </c>
      <c r="C90" s="13"/>
      <c r="D90" s="13"/>
      <c r="E90" s="7"/>
      <c r="F90" s="22"/>
      <c r="G90" s="20"/>
      <c r="H90" s="21"/>
      <c r="I90" s="20"/>
      <c r="J90" s="8"/>
    </row>
    <row r="91" spans="1:10">
      <c r="A91" s="13" t="str">
        <f>UsedForPicklists!$C$3</f>
        <v>RUS</v>
      </c>
      <c r="B91" s="13" t="str">
        <f>TEXT('File Input'!$C$11,"yyyymmdd")</f>
        <v>yyyymmdd</v>
      </c>
      <c r="C91" s="13"/>
      <c r="D91" s="13"/>
      <c r="E91" s="7"/>
      <c r="F91" s="22"/>
      <c r="G91" s="20"/>
      <c r="H91" s="21"/>
      <c r="I91" s="20"/>
      <c r="J91" s="8"/>
    </row>
    <row r="92" spans="1:10">
      <c r="A92" s="13" t="str">
        <f>UsedForPicklists!$C$3</f>
        <v>RUS</v>
      </c>
      <c r="B92" s="13" t="str">
        <f>TEXT('File Input'!$C$11,"yyyymmdd")</f>
        <v>yyyymmdd</v>
      </c>
      <c r="C92" s="13"/>
      <c r="D92" s="13"/>
      <c r="E92" s="7"/>
      <c r="F92" s="22"/>
      <c r="G92" s="20"/>
      <c r="H92" s="21"/>
      <c r="I92" s="20"/>
      <c r="J92" s="8"/>
    </row>
    <row r="93" spans="1:10">
      <c r="A93" s="13" t="str">
        <f>UsedForPicklists!$C$3</f>
        <v>RUS</v>
      </c>
      <c r="B93" s="13" t="str">
        <f>TEXT('File Input'!$C$11,"yyyymmdd")</f>
        <v>yyyymmdd</v>
      </c>
      <c r="C93" s="13"/>
      <c r="D93" s="13"/>
      <c r="E93" s="7"/>
      <c r="F93" s="22"/>
      <c r="G93" s="20"/>
      <c r="H93" s="21"/>
      <c r="I93" s="20"/>
      <c r="J93" s="8"/>
    </row>
    <row r="94" spans="1:10">
      <c r="A94" s="13" t="str">
        <f>UsedForPicklists!$C$3</f>
        <v>RUS</v>
      </c>
      <c r="B94" s="13" t="str">
        <f>TEXT('File Input'!$C$11,"yyyymmdd")</f>
        <v>yyyymmdd</v>
      </c>
      <c r="C94" s="13"/>
      <c r="D94" s="13"/>
      <c r="E94" s="7"/>
      <c r="F94" s="22"/>
      <c r="G94" s="20"/>
      <c r="H94" s="21"/>
      <c r="I94" s="20"/>
      <c r="J94" s="8"/>
    </row>
    <row r="95" spans="1:10">
      <c r="A95" s="13" t="str">
        <f>UsedForPicklists!$C$3</f>
        <v>RUS</v>
      </c>
      <c r="B95" s="13" t="str">
        <f>TEXT('File Input'!$C$11,"yyyymmdd")</f>
        <v>yyyymmdd</v>
      </c>
      <c r="C95" s="13"/>
      <c r="D95" s="13"/>
      <c r="E95" s="7"/>
      <c r="F95" s="22"/>
      <c r="G95" s="20"/>
      <c r="H95" s="21"/>
      <c r="I95" s="20"/>
      <c r="J95" s="8"/>
    </row>
    <row r="96" spans="1:10">
      <c r="A96" s="13" t="str">
        <f>UsedForPicklists!$C$3</f>
        <v>RUS</v>
      </c>
      <c r="B96" s="13" t="str">
        <f>TEXT('File Input'!$C$11,"yyyymmdd")</f>
        <v>yyyymmdd</v>
      </c>
      <c r="C96" s="13"/>
      <c r="D96" s="13"/>
      <c r="E96" s="7"/>
      <c r="F96" s="22"/>
      <c r="G96" s="20"/>
      <c r="H96" s="21"/>
      <c r="I96" s="20"/>
      <c r="J96" s="8"/>
    </row>
    <row r="97" spans="1:10">
      <c r="A97" s="13" t="str">
        <f>UsedForPicklists!$C$3</f>
        <v>RUS</v>
      </c>
      <c r="B97" s="13" t="str">
        <f>TEXT('File Input'!$C$11,"yyyymmdd")</f>
        <v>yyyymmdd</v>
      </c>
      <c r="C97" s="13"/>
      <c r="D97" s="13"/>
      <c r="E97" s="7"/>
      <c r="F97" s="22"/>
      <c r="G97" s="20"/>
      <c r="H97" s="21"/>
      <c r="I97" s="20"/>
      <c r="J97" s="8"/>
    </row>
    <row r="98" spans="1:10">
      <c r="A98" s="13" t="str">
        <f>UsedForPicklists!$C$3</f>
        <v>RUS</v>
      </c>
      <c r="B98" s="13" t="str">
        <f>TEXT('File Input'!$C$11,"yyyymmdd")</f>
        <v>yyyymmdd</v>
      </c>
      <c r="C98" s="13"/>
      <c r="D98" s="13"/>
      <c r="E98" s="7"/>
      <c r="F98" s="22"/>
      <c r="G98" s="20"/>
      <c r="H98" s="21"/>
      <c r="I98" s="20"/>
      <c r="J98" s="8"/>
    </row>
    <row r="99" spans="1:10">
      <c r="A99" s="13" t="str">
        <f>UsedForPicklists!$C$3</f>
        <v>RUS</v>
      </c>
      <c r="B99" s="13" t="str">
        <f>TEXT('File Input'!$C$11,"yyyymmdd")</f>
        <v>yyyymmdd</v>
      </c>
      <c r="C99" s="13"/>
      <c r="D99" s="13"/>
      <c r="E99" s="7"/>
      <c r="F99" s="22"/>
      <c r="G99" s="20"/>
      <c r="H99" s="21"/>
      <c r="I99" s="20"/>
      <c r="J99" s="8"/>
    </row>
    <row r="100" spans="1:10">
      <c r="A100" s="13" t="str">
        <f>UsedForPicklists!$C$3</f>
        <v>RUS</v>
      </c>
      <c r="B100" s="13" t="str">
        <f>TEXT('File Input'!$C$11,"yyyymmdd")</f>
        <v>yyyymmdd</v>
      </c>
      <c r="C100" s="13"/>
      <c r="D100" s="13"/>
      <c r="E100" s="7"/>
      <c r="F100" s="22"/>
      <c r="G100" s="20"/>
      <c r="H100" s="21"/>
      <c r="I100" s="20"/>
      <c r="J100" s="8"/>
    </row>
  </sheetData>
  <printOptions headings="1"/>
  <pageMargins left="0.45" right="0.45" top="0.5" bottom="0.5" header="0.3" footer="0.3"/>
  <pageSetup scale="79" orientation="landscape" r:id="rId1"/>
  <headerFooter>
    <oddHeader>&amp;A</oddHeader>
    <oddFooter>&amp;F</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UsedForPicklists!$K:$K</xm:f>
          </x14:formula1>
          <xm:sqref>C2:C1048576</xm:sqref>
        </x14:dataValidation>
        <x14:dataValidation type="list" allowBlank="1" showInputMessage="1" showErrorMessage="1" xr:uid="{00000000-0002-0000-0600-000001000000}">
          <x14:formula1>
            <xm:f>UsedForPicklists!$I:$I</xm:f>
          </x14:formula1>
          <xm:sqref>E2:E1048576</xm:sqref>
        </x14:dataValidation>
        <x14:dataValidation type="list" allowBlank="1" showInputMessage="1" showErrorMessage="1" xr:uid="{00000000-0002-0000-0600-000002000000}">
          <x14:formula1>
            <xm:f>UsedForPicklists!$J:$J</xm:f>
          </x14:formula1>
          <xm:sqref>F2:F1048576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pageSetUpPr fitToPage="1"/>
  </sheetPr>
  <dimension ref="A1:L178"/>
  <sheetViews>
    <sheetView showGridLines="0" zoomScale="80" zoomScaleNormal="80" workbookViewId="0">
      <pane ySplit="1" topLeftCell="A2" activePane="bottomLeft" state="frozen"/>
      <selection activeCell="B25" sqref="B25:J32"/>
      <selection pane="bottomLeft" activeCell="B25" sqref="B25:J32"/>
    </sheetView>
  </sheetViews>
  <sheetFormatPr defaultColWidth="8.81640625" defaultRowHeight="14.5"/>
  <cols>
    <col min="1" max="1" width="14.08984375" style="2" bestFit="1" customWidth="1"/>
    <col min="2" max="2" width="19.08984375" style="2" bestFit="1" customWidth="1"/>
    <col min="3" max="12" width="18.08984375" style="25" customWidth="1"/>
    <col min="13" max="13" width="29.453125" customWidth="1"/>
  </cols>
  <sheetData>
    <row r="1" spans="1:12">
      <c r="A1" s="15" t="s">
        <v>769</v>
      </c>
      <c r="B1" s="15" t="s">
        <v>770</v>
      </c>
      <c r="C1" s="23" t="s">
        <v>0</v>
      </c>
      <c r="D1" s="23" t="s">
        <v>569</v>
      </c>
      <c r="E1" s="23" t="s">
        <v>5</v>
      </c>
      <c r="F1" s="23" t="s">
        <v>6</v>
      </c>
      <c r="G1" s="23" t="s">
        <v>570</v>
      </c>
      <c r="H1" s="23" t="s">
        <v>7</v>
      </c>
      <c r="I1" s="23" t="s">
        <v>8</v>
      </c>
      <c r="J1" s="23" t="s">
        <v>9</v>
      </c>
      <c r="K1" s="23" t="s">
        <v>10</v>
      </c>
      <c r="L1" s="23" t="s">
        <v>20</v>
      </c>
    </row>
    <row r="2" spans="1:12">
      <c r="A2" s="13" t="str">
        <f>UsedForPicklists!$C$3</f>
        <v>RUS</v>
      </c>
      <c r="B2" s="13" t="str">
        <f>TEXT('File Input'!$C$11,"yyyymmdd")</f>
        <v>yyyymmdd</v>
      </c>
      <c r="C2" s="16"/>
      <c r="D2" s="16"/>
      <c r="E2" s="16"/>
      <c r="F2" s="18"/>
      <c r="G2" s="18"/>
      <c r="H2" s="18"/>
      <c r="I2" s="18"/>
      <c r="J2" s="18"/>
      <c r="K2" s="18"/>
      <c r="L2" s="24"/>
    </row>
    <row r="3" spans="1:12">
      <c r="A3" s="13" t="str">
        <f>UsedForPicklists!$C$3</f>
        <v>RUS</v>
      </c>
      <c r="B3" s="13" t="str">
        <f>TEXT('File Input'!$C$11,"yyyymmdd")</f>
        <v>yyyymmdd</v>
      </c>
      <c r="C3" s="16"/>
      <c r="D3" s="16"/>
      <c r="E3" s="16"/>
      <c r="F3" s="18"/>
      <c r="G3" s="18"/>
      <c r="H3" s="18"/>
      <c r="I3" s="18"/>
      <c r="J3" s="18"/>
      <c r="K3" s="18"/>
      <c r="L3" s="24"/>
    </row>
    <row r="4" spans="1:12">
      <c r="A4" s="13" t="str">
        <f>UsedForPicklists!$C$3</f>
        <v>RUS</v>
      </c>
      <c r="B4" s="13" t="str">
        <f>TEXT('File Input'!$C$11,"yyyymmdd")</f>
        <v>yyyymmdd</v>
      </c>
      <c r="C4" s="16"/>
      <c r="D4" s="16"/>
      <c r="E4" s="16"/>
      <c r="F4" s="18"/>
      <c r="G4" s="18"/>
      <c r="H4" s="18"/>
      <c r="I4" s="18"/>
      <c r="J4" s="18"/>
      <c r="K4" s="18"/>
      <c r="L4" s="24"/>
    </row>
    <row r="5" spans="1:12">
      <c r="A5" s="13" t="str">
        <f>UsedForPicklists!$C$3</f>
        <v>RUS</v>
      </c>
      <c r="B5" s="13" t="str">
        <f>TEXT('File Input'!$C$11,"yyyymmdd")</f>
        <v>yyyymmdd</v>
      </c>
      <c r="C5" s="16"/>
      <c r="D5" s="16"/>
      <c r="E5" s="16"/>
      <c r="F5" s="18"/>
      <c r="G5" s="18"/>
      <c r="H5" s="18"/>
      <c r="I5" s="18"/>
      <c r="J5" s="18"/>
      <c r="K5" s="18"/>
      <c r="L5" s="24"/>
    </row>
    <row r="6" spans="1:12" s="11" customFormat="1">
      <c r="A6" s="13" t="str">
        <f>UsedForPicklists!$C$3</f>
        <v>RUS</v>
      </c>
      <c r="B6" s="13" t="str">
        <f>TEXT('File Input'!$C$11,"yyyymmdd")</f>
        <v>yyyymmdd</v>
      </c>
      <c r="C6" s="16"/>
      <c r="D6" s="16"/>
      <c r="E6" s="16"/>
      <c r="F6" s="18"/>
      <c r="G6" s="18"/>
      <c r="H6" s="18"/>
      <c r="I6" s="18"/>
      <c r="J6" s="18"/>
      <c r="K6" s="18"/>
      <c r="L6" s="24"/>
    </row>
    <row r="7" spans="1:12" s="11" customFormat="1">
      <c r="A7" s="13" t="str">
        <f>UsedForPicklists!$C$3</f>
        <v>RUS</v>
      </c>
      <c r="B7" s="13" t="str">
        <f>TEXT('File Input'!$C$11,"yyyymmdd")</f>
        <v>yyyymmdd</v>
      </c>
      <c r="C7" s="16"/>
      <c r="D7" s="16"/>
      <c r="E7" s="16"/>
      <c r="F7" s="18"/>
      <c r="G7" s="18"/>
      <c r="H7" s="18"/>
      <c r="I7" s="18"/>
      <c r="J7" s="18"/>
      <c r="K7" s="18"/>
      <c r="L7" s="24"/>
    </row>
    <row r="8" spans="1:12" s="11" customFormat="1">
      <c r="A8" s="13" t="str">
        <f>UsedForPicklists!$C$3</f>
        <v>RUS</v>
      </c>
      <c r="B8" s="13" t="str">
        <f>TEXT('File Input'!$C$11,"yyyymmdd")</f>
        <v>yyyymmdd</v>
      </c>
      <c r="C8" s="16"/>
      <c r="D8" s="16"/>
      <c r="E8" s="16"/>
      <c r="F8" s="18"/>
      <c r="G8" s="18"/>
      <c r="H8" s="18"/>
      <c r="I8" s="18"/>
      <c r="J8" s="18"/>
      <c r="K8" s="18"/>
      <c r="L8" s="24"/>
    </row>
    <row r="9" spans="1:12" s="11" customFormat="1">
      <c r="A9" s="13" t="str">
        <f>UsedForPicklists!$C$3</f>
        <v>RUS</v>
      </c>
      <c r="B9" s="13" t="str">
        <f>TEXT('File Input'!$C$11,"yyyymmdd")</f>
        <v>yyyymmdd</v>
      </c>
      <c r="C9" s="16"/>
      <c r="D9" s="16"/>
      <c r="E9" s="16"/>
      <c r="F9" s="18"/>
      <c r="G9" s="18"/>
      <c r="H9" s="18"/>
      <c r="I9" s="18"/>
      <c r="J9" s="18"/>
      <c r="K9" s="18"/>
      <c r="L9" s="24"/>
    </row>
    <row r="10" spans="1:12" s="11" customFormat="1">
      <c r="A10" s="13" t="str">
        <f>UsedForPicklists!$C$3</f>
        <v>RUS</v>
      </c>
      <c r="B10" s="13" t="str">
        <f>TEXT('File Input'!$C$11,"yyyymmdd")</f>
        <v>yyyymmdd</v>
      </c>
      <c r="C10" s="16"/>
      <c r="D10" s="16"/>
      <c r="E10" s="16"/>
      <c r="F10" s="18"/>
      <c r="G10" s="18"/>
      <c r="H10" s="18"/>
      <c r="I10" s="18"/>
      <c r="J10" s="18"/>
      <c r="K10" s="18"/>
      <c r="L10" s="24"/>
    </row>
    <row r="11" spans="1:12" s="11" customFormat="1">
      <c r="A11" s="13" t="str">
        <f>UsedForPicklists!$C$3</f>
        <v>RUS</v>
      </c>
      <c r="B11" s="13" t="str">
        <f>TEXT('File Input'!$C$11,"yyyymmdd")</f>
        <v>yyyymmdd</v>
      </c>
      <c r="C11" s="16"/>
      <c r="D11" s="16"/>
      <c r="E11" s="16"/>
      <c r="F11" s="18"/>
      <c r="G11" s="18"/>
      <c r="H11" s="18"/>
      <c r="I11" s="18"/>
      <c r="J11" s="18"/>
      <c r="K11" s="18"/>
      <c r="L11" s="24"/>
    </row>
    <row r="12" spans="1:12" s="11" customFormat="1">
      <c r="A12" s="13" t="str">
        <f>UsedForPicklists!$C$3</f>
        <v>RUS</v>
      </c>
      <c r="B12" s="13" t="str">
        <f>TEXT('File Input'!$C$11,"yyyymmdd")</f>
        <v>yyyymmdd</v>
      </c>
      <c r="C12" s="16"/>
      <c r="D12" s="16"/>
      <c r="E12" s="16"/>
      <c r="F12" s="18"/>
      <c r="G12" s="18"/>
      <c r="H12" s="18"/>
      <c r="I12" s="18"/>
      <c r="J12" s="18"/>
      <c r="K12" s="18"/>
      <c r="L12" s="24"/>
    </row>
    <row r="13" spans="1:12" s="11" customFormat="1">
      <c r="A13" s="13" t="str">
        <f>UsedForPicklists!$C$3</f>
        <v>RUS</v>
      </c>
      <c r="B13" s="13" t="str">
        <f>TEXT('File Input'!$C$11,"yyyymmdd")</f>
        <v>yyyymmdd</v>
      </c>
      <c r="C13" s="16"/>
      <c r="D13" s="16"/>
      <c r="E13" s="16"/>
      <c r="F13" s="18"/>
      <c r="G13" s="18"/>
      <c r="H13" s="18"/>
      <c r="I13" s="18"/>
      <c r="J13" s="18"/>
      <c r="K13" s="18"/>
      <c r="L13" s="24"/>
    </row>
    <row r="14" spans="1:12" s="11" customFormat="1">
      <c r="A14" s="13" t="str">
        <f>UsedForPicklists!$C$3</f>
        <v>RUS</v>
      </c>
      <c r="B14" s="13" t="str">
        <f>TEXT('File Input'!$C$11,"yyyymmdd")</f>
        <v>yyyymmdd</v>
      </c>
      <c r="C14" s="16"/>
      <c r="D14" s="16"/>
      <c r="E14" s="16"/>
      <c r="F14" s="18"/>
      <c r="G14" s="18"/>
      <c r="H14" s="18"/>
      <c r="I14" s="18"/>
      <c r="J14" s="18"/>
      <c r="K14" s="18"/>
      <c r="L14" s="24"/>
    </row>
    <row r="15" spans="1:12" s="11" customFormat="1">
      <c r="A15" s="13" t="str">
        <f>UsedForPicklists!$C$3</f>
        <v>RUS</v>
      </c>
      <c r="B15" s="13" t="str">
        <f>TEXT('File Input'!$C$11,"yyyymmdd")</f>
        <v>yyyymmdd</v>
      </c>
      <c r="C15" s="16"/>
      <c r="D15" s="16"/>
      <c r="E15" s="16"/>
      <c r="F15" s="18"/>
      <c r="G15" s="18"/>
      <c r="H15" s="18"/>
      <c r="I15" s="18"/>
      <c r="J15" s="18"/>
      <c r="K15" s="18"/>
      <c r="L15" s="24"/>
    </row>
    <row r="16" spans="1:12" s="11" customFormat="1">
      <c r="A16" s="13" t="str">
        <f>UsedForPicklists!$C$3</f>
        <v>RUS</v>
      </c>
      <c r="B16" s="13" t="str">
        <f>TEXT('File Input'!$C$11,"yyyymmdd")</f>
        <v>yyyymmdd</v>
      </c>
      <c r="C16" s="16"/>
      <c r="D16" s="16"/>
      <c r="E16" s="16"/>
      <c r="F16" s="18"/>
      <c r="G16" s="18"/>
      <c r="H16" s="18"/>
      <c r="I16" s="18"/>
      <c r="J16" s="18"/>
      <c r="K16" s="18"/>
      <c r="L16" s="24"/>
    </row>
    <row r="17" spans="1:12" s="11" customFormat="1">
      <c r="A17" s="13" t="str">
        <f>UsedForPicklists!$C$3</f>
        <v>RUS</v>
      </c>
      <c r="B17" s="13" t="str">
        <f>TEXT('File Input'!$C$11,"yyyymmdd")</f>
        <v>yyyymmdd</v>
      </c>
      <c r="C17" s="16"/>
      <c r="D17" s="16"/>
      <c r="E17" s="16"/>
      <c r="F17" s="18"/>
      <c r="G17" s="18"/>
      <c r="H17" s="18"/>
      <c r="I17" s="18"/>
      <c r="J17" s="18"/>
      <c r="K17" s="18"/>
      <c r="L17" s="24"/>
    </row>
    <row r="18" spans="1:12" s="11" customFormat="1">
      <c r="A18" s="13" t="str">
        <f>UsedForPicklists!$C$3</f>
        <v>RUS</v>
      </c>
      <c r="B18" s="13" t="str">
        <f>TEXT('File Input'!$C$11,"yyyymmdd")</f>
        <v>yyyymmdd</v>
      </c>
      <c r="C18" s="16"/>
      <c r="D18" s="16"/>
      <c r="E18" s="16"/>
      <c r="F18" s="18"/>
      <c r="G18" s="18"/>
      <c r="H18" s="18"/>
      <c r="I18" s="18"/>
      <c r="J18" s="18"/>
      <c r="K18" s="18"/>
      <c r="L18" s="24"/>
    </row>
    <row r="19" spans="1:12" s="11" customFormat="1">
      <c r="A19" s="13" t="str">
        <f>UsedForPicklists!$C$3</f>
        <v>RUS</v>
      </c>
      <c r="B19" s="13" t="str">
        <f>TEXT('File Input'!$C$11,"yyyymmdd")</f>
        <v>yyyymmdd</v>
      </c>
      <c r="C19" s="16"/>
      <c r="D19" s="16"/>
      <c r="E19" s="16"/>
      <c r="F19" s="18"/>
      <c r="G19" s="18"/>
      <c r="H19" s="18"/>
      <c r="I19" s="18"/>
      <c r="J19" s="18"/>
      <c r="K19" s="18"/>
      <c r="L19" s="24"/>
    </row>
    <row r="20" spans="1:12" s="11" customFormat="1">
      <c r="A20" s="13" t="str">
        <f>UsedForPicklists!$C$3</f>
        <v>RUS</v>
      </c>
      <c r="B20" s="13" t="str">
        <f>TEXT('File Input'!$C$11,"yyyymmdd")</f>
        <v>yyyymmdd</v>
      </c>
      <c r="C20" s="16"/>
      <c r="D20" s="16"/>
      <c r="E20" s="16"/>
      <c r="F20" s="18"/>
      <c r="G20" s="18"/>
      <c r="H20" s="18"/>
      <c r="I20" s="18"/>
      <c r="J20" s="18"/>
      <c r="K20" s="18"/>
      <c r="L20" s="24"/>
    </row>
    <row r="21" spans="1:12" s="11" customFormat="1">
      <c r="A21" s="13" t="str">
        <f>UsedForPicklists!$C$3</f>
        <v>RUS</v>
      </c>
      <c r="B21" s="13" t="str">
        <f>TEXT('File Input'!$C$11,"yyyymmdd")</f>
        <v>yyyymmdd</v>
      </c>
      <c r="C21" s="16"/>
      <c r="D21" s="16"/>
      <c r="E21" s="16"/>
      <c r="F21" s="18"/>
      <c r="G21" s="18"/>
      <c r="H21" s="18"/>
      <c r="I21" s="18"/>
      <c r="J21" s="18"/>
      <c r="K21" s="18"/>
      <c r="L21" s="24"/>
    </row>
    <row r="22" spans="1:12" s="11" customFormat="1">
      <c r="A22" s="13" t="str">
        <f>UsedForPicklists!$C$3</f>
        <v>RUS</v>
      </c>
      <c r="B22" s="13" t="str">
        <f>TEXT('File Input'!$C$11,"yyyymmdd")</f>
        <v>yyyymmdd</v>
      </c>
      <c r="C22" s="16"/>
      <c r="D22" s="16"/>
      <c r="E22" s="16"/>
      <c r="F22" s="18"/>
      <c r="G22" s="18"/>
      <c r="H22" s="18"/>
      <c r="I22" s="18"/>
      <c r="J22" s="18"/>
      <c r="K22" s="18"/>
      <c r="L22" s="24"/>
    </row>
    <row r="23" spans="1:12" s="11" customFormat="1">
      <c r="A23" s="13" t="str">
        <f>UsedForPicklists!$C$3</f>
        <v>RUS</v>
      </c>
      <c r="B23" s="13" t="str">
        <f>TEXT('File Input'!$C$11,"yyyymmdd")</f>
        <v>yyyymmdd</v>
      </c>
      <c r="C23" s="16"/>
      <c r="D23" s="16"/>
      <c r="E23" s="16"/>
      <c r="F23" s="18"/>
      <c r="G23" s="18"/>
      <c r="H23" s="18"/>
      <c r="I23" s="18"/>
      <c r="J23" s="18"/>
      <c r="K23" s="18"/>
      <c r="L23" s="24"/>
    </row>
    <row r="24" spans="1:12" s="11" customFormat="1">
      <c r="A24" s="13" t="str">
        <f>UsedForPicklists!$C$3</f>
        <v>RUS</v>
      </c>
      <c r="B24" s="13" t="str">
        <f>TEXT('File Input'!$C$11,"yyyymmdd")</f>
        <v>yyyymmdd</v>
      </c>
      <c r="C24" s="16"/>
      <c r="D24" s="16"/>
      <c r="E24" s="16"/>
      <c r="F24" s="18"/>
      <c r="G24" s="18"/>
      <c r="H24" s="18"/>
      <c r="I24" s="18"/>
      <c r="J24" s="18"/>
      <c r="K24" s="18"/>
      <c r="L24" s="24"/>
    </row>
    <row r="25" spans="1:12" s="11" customFormat="1">
      <c r="A25" s="13" t="str">
        <f>UsedForPicklists!$C$3</f>
        <v>RUS</v>
      </c>
      <c r="B25" s="13" t="str">
        <f>TEXT('File Input'!$C$11,"yyyymmdd")</f>
        <v>yyyymmdd</v>
      </c>
      <c r="C25" s="16"/>
      <c r="D25" s="16"/>
      <c r="E25" s="16"/>
      <c r="F25" s="18"/>
      <c r="G25" s="18"/>
      <c r="H25" s="18"/>
      <c r="I25" s="18"/>
      <c r="J25" s="18"/>
      <c r="K25" s="18"/>
      <c r="L25" s="24"/>
    </row>
    <row r="26" spans="1:12" s="11" customFormat="1">
      <c r="A26" s="13" t="str">
        <f>UsedForPicklists!$C$3</f>
        <v>RUS</v>
      </c>
      <c r="B26" s="13" t="str">
        <f>TEXT('File Input'!$C$11,"yyyymmdd")</f>
        <v>yyyymmdd</v>
      </c>
      <c r="C26" s="16"/>
      <c r="D26" s="16"/>
      <c r="E26" s="16"/>
      <c r="F26" s="18"/>
      <c r="G26" s="18"/>
      <c r="H26" s="18"/>
      <c r="I26" s="18"/>
      <c r="J26" s="18"/>
      <c r="K26" s="18"/>
      <c r="L26" s="24"/>
    </row>
    <row r="27" spans="1:12" s="11" customFormat="1">
      <c r="A27" s="13" t="str">
        <f>UsedForPicklists!$C$3</f>
        <v>RUS</v>
      </c>
      <c r="B27" s="13" t="str">
        <f>TEXT('File Input'!$C$11,"yyyymmdd")</f>
        <v>yyyymmdd</v>
      </c>
      <c r="C27" s="16"/>
      <c r="D27" s="16"/>
      <c r="E27" s="16"/>
      <c r="F27" s="18"/>
      <c r="G27" s="18"/>
      <c r="H27" s="18"/>
      <c r="I27" s="18"/>
      <c r="J27" s="18"/>
      <c r="K27" s="18"/>
      <c r="L27" s="24"/>
    </row>
    <row r="28" spans="1:12" s="11" customFormat="1">
      <c r="A28" s="13" t="str">
        <f>UsedForPicklists!$C$3</f>
        <v>RUS</v>
      </c>
      <c r="B28" s="13" t="str">
        <f>TEXT('File Input'!$C$11,"yyyymmdd")</f>
        <v>yyyymmdd</v>
      </c>
      <c r="C28" s="16"/>
      <c r="D28" s="16"/>
      <c r="E28" s="16"/>
      <c r="F28" s="18"/>
      <c r="G28" s="18"/>
      <c r="H28" s="18"/>
      <c r="I28" s="18"/>
      <c r="J28" s="18"/>
      <c r="K28" s="18"/>
      <c r="L28" s="24"/>
    </row>
    <row r="29" spans="1:12" s="11" customFormat="1">
      <c r="A29" s="13" t="str">
        <f>UsedForPicklists!$C$3</f>
        <v>RUS</v>
      </c>
      <c r="B29" s="13" t="str">
        <f>TEXT('File Input'!$C$11,"yyyymmdd")</f>
        <v>yyyymmdd</v>
      </c>
      <c r="C29" s="16"/>
      <c r="D29" s="16"/>
      <c r="E29" s="16"/>
      <c r="F29" s="18"/>
      <c r="G29" s="18"/>
      <c r="H29" s="18"/>
      <c r="I29" s="18"/>
      <c r="J29" s="18"/>
      <c r="K29" s="18"/>
      <c r="L29" s="24"/>
    </row>
    <row r="30" spans="1:12" s="11" customFormat="1">
      <c r="A30" s="13" t="str">
        <f>UsedForPicklists!$C$3</f>
        <v>RUS</v>
      </c>
      <c r="B30" s="13" t="str">
        <f>TEXT('File Input'!$C$11,"yyyymmdd")</f>
        <v>yyyymmdd</v>
      </c>
      <c r="C30" s="16"/>
      <c r="D30" s="16"/>
      <c r="E30" s="16"/>
      <c r="F30" s="18"/>
      <c r="G30" s="18"/>
      <c r="H30" s="18"/>
      <c r="I30" s="18"/>
      <c r="J30" s="18"/>
      <c r="K30" s="18"/>
      <c r="L30" s="24"/>
    </row>
    <row r="31" spans="1:12" s="11" customFormat="1">
      <c r="A31" s="13" t="str">
        <f>UsedForPicklists!$C$3</f>
        <v>RUS</v>
      </c>
      <c r="B31" s="13" t="str">
        <f>TEXT('File Input'!$C$11,"yyyymmdd")</f>
        <v>yyyymmdd</v>
      </c>
      <c r="C31" s="16"/>
      <c r="D31" s="16"/>
      <c r="E31" s="16"/>
      <c r="F31" s="18"/>
      <c r="G31" s="18"/>
      <c r="H31" s="18"/>
      <c r="I31" s="18"/>
      <c r="J31" s="18"/>
      <c r="K31" s="18"/>
      <c r="L31" s="24"/>
    </row>
    <row r="32" spans="1:12" s="11" customFormat="1">
      <c r="A32" s="13" t="str">
        <f>UsedForPicklists!$C$3</f>
        <v>RUS</v>
      </c>
      <c r="B32" s="13" t="str">
        <f>TEXT('File Input'!$C$11,"yyyymmdd")</f>
        <v>yyyymmdd</v>
      </c>
      <c r="C32" s="16"/>
      <c r="D32" s="16"/>
      <c r="E32" s="16"/>
      <c r="F32" s="18"/>
      <c r="G32" s="18"/>
      <c r="H32" s="18"/>
      <c r="I32" s="18"/>
      <c r="J32" s="18"/>
      <c r="K32" s="18"/>
      <c r="L32" s="24"/>
    </row>
    <row r="33" spans="1:12" s="11" customFormat="1">
      <c r="A33" s="13" t="str">
        <f>UsedForPicklists!$C$3</f>
        <v>RUS</v>
      </c>
      <c r="B33" s="13" t="str">
        <f>TEXT('File Input'!$C$11,"yyyymmdd")</f>
        <v>yyyymmdd</v>
      </c>
      <c r="C33" s="16"/>
      <c r="D33" s="16"/>
      <c r="E33" s="16"/>
      <c r="F33" s="18"/>
      <c r="G33" s="18"/>
      <c r="H33" s="18"/>
      <c r="I33" s="18"/>
      <c r="J33" s="18"/>
      <c r="K33" s="18"/>
      <c r="L33" s="24"/>
    </row>
    <row r="34" spans="1:12" s="11" customFormat="1">
      <c r="A34" s="13" t="str">
        <f>UsedForPicklists!$C$3</f>
        <v>RUS</v>
      </c>
      <c r="B34" s="13" t="str">
        <f>TEXT('File Input'!$C$11,"yyyymmdd")</f>
        <v>yyyymmdd</v>
      </c>
      <c r="C34" s="16"/>
      <c r="D34" s="16"/>
      <c r="E34" s="16"/>
      <c r="F34" s="18"/>
      <c r="G34" s="18"/>
      <c r="H34" s="18"/>
      <c r="I34" s="18"/>
      <c r="J34" s="18"/>
      <c r="K34" s="18"/>
      <c r="L34" s="24"/>
    </row>
    <row r="35" spans="1:12" s="11" customFormat="1">
      <c r="A35" s="13" t="str">
        <f>UsedForPicklists!$C$3</f>
        <v>RUS</v>
      </c>
      <c r="B35" s="13" t="str">
        <f>TEXT('File Input'!$C$11,"yyyymmdd")</f>
        <v>yyyymmdd</v>
      </c>
      <c r="C35" s="16"/>
      <c r="D35" s="16"/>
      <c r="E35" s="16"/>
      <c r="F35" s="18"/>
      <c r="G35" s="18"/>
      <c r="H35" s="18"/>
      <c r="I35" s="18"/>
      <c r="J35" s="18"/>
      <c r="K35" s="18"/>
      <c r="L35" s="24"/>
    </row>
    <row r="36" spans="1:12" s="11" customFormat="1">
      <c r="A36" s="13" t="str">
        <f>UsedForPicklists!$C$3</f>
        <v>RUS</v>
      </c>
      <c r="B36" s="13" t="str">
        <f>TEXT('File Input'!$C$11,"yyyymmdd")</f>
        <v>yyyymmdd</v>
      </c>
      <c r="C36" s="16"/>
      <c r="D36" s="16"/>
      <c r="E36" s="16"/>
      <c r="F36" s="18"/>
      <c r="G36" s="18"/>
      <c r="H36" s="18"/>
      <c r="I36" s="18"/>
      <c r="J36" s="18"/>
      <c r="K36" s="18"/>
      <c r="L36" s="24"/>
    </row>
    <row r="37" spans="1:12" s="11" customFormat="1">
      <c r="A37" s="13" t="str">
        <f>UsedForPicklists!$C$3</f>
        <v>RUS</v>
      </c>
      <c r="B37" s="13" t="str">
        <f>TEXT('File Input'!$C$11,"yyyymmdd")</f>
        <v>yyyymmdd</v>
      </c>
      <c r="C37" s="16"/>
      <c r="D37" s="16"/>
      <c r="E37" s="16"/>
      <c r="F37" s="18"/>
      <c r="G37" s="18"/>
      <c r="H37" s="18"/>
      <c r="I37" s="18"/>
      <c r="J37" s="18"/>
      <c r="K37" s="18"/>
      <c r="L37" s="24"/>
    </row>
    <row r="38" spans="1:12" s="11" customFormat="1">
      <c r="A38" s="13" t="str">
        <f>UsedForPicklists!$C$3</f>
        <v>RUS</v>
      </c>
      <c r="B38" s="13" t="str">
        <f>TEXT('File Input'!$C$11,"yyyymmdd")</f>
        <v>yyyymmdd</v>
      </c>
      <c r="C38" s="16"/>
      <c r="D38" s="16"/>
      <c r="E38" s="16"/>
      <c r="F38" s="18"/>
      <c r="G38" s="18"/>
      <c r="H38" s="18"/>
      <c r="I38" s="18"/>
      <c r="J38" s="18"/>
      <c r="K38" s="18"/>
      <c r="L38" s="24"/>
    </row>
    <row r="39" spans="1:12" s="11" customFormat="1">
      <c r="A39" s="13" t="str">
        <f>UsedForPicklists!$C$3</f>
        <v>RUS</v>
      </c>
      <c r="B39" s="13" t="str">
        <f>TEXT('File Input'!$C$11,"yyyymmdd")</f>
        <v>yyyymmdd</v>
      </c>
      <c r="C39" s="16"/>
      <c r="D39" s="16"/>
      <c r="E39" s="16"/>
      <c r="F39" s="18"/>
      <c r="G39" s="18"/>
      <c r="H39" s="18"/>
      <c r="I39" s="18"/>
      <c r="J39" s="18"/>
      <c r="K39" s="18"/>
      <c r="L39" s="24"/>
    </row>
    <row r="40" spans="1:12" s="11" customFormat="1">
      <c r="A40" s="13" t="str">
        <f>UsedForPicklists!$C$3</f>
        <v>RUS</v>
      </c>
      <c r="B40" s="13" t="str">
        <f>TEXT('File Input'!$C$11,"yyyymmdd")</f>
        <v>yyyymmdd</v>
      </c>
      <c r="C40" s="16"/>
      <c r="D40" s="16"/>
      <c r="E40" s="16"/>
      <c r="F40" s="18"/>
      <c r="G40" s="18"/>
      <c r="H40" s="18"/>
      <c r="I40" s="18"/>
      <c r="J40" s="18"/>
      <c r="K40" s="18"/>
      <c r="L40" s="24"/>
    </row>
    <row r="41" spans="1:12" s="11" customFormat="1">
      <c r="A41" s="13" t="str">
        <f>UsedForPicklists!$C$3</f>
        <v>RUS</v>
      </c>
      <c r="B41" s="13" t="str">
        <f>TEXT('File Input'!$C$11,"yyyymmdd")</f>
        <v>yyyymmdd</v>
      </c>
      <c r="C41" s="16"/>
      <c r="D41" s="16"/>
      <c r="E41" s="16"/>
      <c r="F41" s="18"/>
      <c r="G41" s="18"/>
      <c r="H41" s="18"/>
      <c r="I41" s="18"/>
      <c r="J41" s="18"/>
      <c r="K41" s="18"/>
      <c r="L41" s="24"/>
    </row>
    <row r="42" spans="1:12" s="11" customFormat="1">
      <c r="A42" s="13" t="str">
        <f>UsedForPicklists!$C$3</f>
        <v>RUS</v>
      </c>
      <c r="B42" s="13" t="str">
        <f>TEXT('File Input'!$C$11,"yyyymmdd")</f>
        <v>yyyymmdd</v>
      </c>
      <c r="C42" s="16"/>
      <c r="D42" s="16"/>
      <c r="E42" s="16"/>
      <c r="F42" s="18"/>
      <c r="G42" s="18"/>
      <c r="H42" s="18"/>
      <c r="I42" s="18"/>
      <c r="J42" s="18"/>
      <c r="K42" s="18"/>
      <c r="L42" s="24"/>
    </row>
    <row r="43" spans="1:12" s="11" customFormat="1">
      <c r="A43" s="13" t="str">
        <f>UsedForPicklists!$C$3</f>
        <v>RUS</v>
      </c>
      <c r="B43" s="13" t="str">
        <f>TEXT('File Input'!$C$11,"yyyymmdd")</f>
        <v>yyyymmdd</v>
      </c>
      <c r="C43" s="16"/>
      <c r="D43" s="16"/>
      <c r="E43" s="16"/>
      <c r="F43" s="18"/>
      <c r="G43" s="18"/>
      <c r="H43" s="18"/>
      <c r="I43" s="18"/>
      <c r="J43" s="18"/>
      <c r="K43" s="18"/>
      <c r="L43" s="24"/>
    </row>
    <row r="44" spans="1:12" s="11" customFormat="1">
      <c r="A44" s="13" t="str">
        <f>UsedForPicklists!$C$3</f>
        <v>RUS</v>
      </c>
      <c r="B44" s="13" t="str">
        <f>TEXT('File Input'!$C$11,"yyyymmdd")</f>
        <v>yyyymmdd</v>
      </c>
      <c r="C44" s="16"/>
      <c r="D44" s="16"/>
      <c r="E44" s="16"/>
      <c r="F44" s="18"/>
      <c r="G44" s="18"/>
      <c r="H44" s="18"/>
      <c r="I44" s="18"/>
      <c r="J44" s="18"/>
      <c r="K44" s="18"/>
      <c r="L44" s="24"/>
    </row>
    <row r="45" spans="1:12" s="11" customFormat="1">
      <c r="A45" s="13" t="str">
        <f>UsedForPicklists!$C$3</f>
        <v>RUS</v>
      </c>
      <c r="B45" s="13" t="str">
        <f>TEXT('File Input'!$C$11,"yyyymmdd")</f>
        <v>yyyymmdd</v>
      </c>
      <c r="C45" s="16"/>
      <c r="D45" s="16"/>
      <c r="E45" s="16"/>
      <c r="F45" s="18"/>
      <c r="G45" s="18"/>
      <c r="H45" s="18"/>
      <c r="I45" s="18"/>
      <c r="J45" s="18"/>
      <c r="K45" s="18"/>
      <c r="L45" s="24"/>
    </row>
    <row r="46" spans="1:12" s="11" customFormat="1">
      <c r="A46" s="13" t="str">
        <f>UsedForPicklists!$C$3</f>
        <v>RUS</v>
      </c>
      <c r="B46" s="13" t="str">
        <f>TEXT('File Input'!$C$11,"yyyymmdd")</f>
        <v>yyyymmdd</v>
      </c>
      <c r="C46" s="16"/>
      <c r="D46" s="16"/>
      <c r="E46" s="16"/>
      <c r="F46" s="18"/>
      <c r="G46" s="18"/>
      <c r="H46" s="18"/>
      <c r="I46" s="18"/>
      <c r="J46" s="18"/>
      <c r="K46" s="18"/>
      <c r="L46" s="24"/>
    </row>
    <row r="47" spans="1:12" s="11" customFormat="1">
      <c r="A47" s="13" t="str">
        <f>UsedForPicklists!$C$3</f>
        <v>RUS</v>
      </c>
      <c r="B47" s="13" t="str">
        <f>TEXT('File Input'!$C$11,"yyyymmdd")</f>
        <v>yyyymmdd</v>
      </c>
      <c r="C47" s="16"/>
      <c r="D47" s="16"/>
      <c r="E47" s="16"/>
      <c r="F47" s="18"/>
      <c r="G47" s="18"/>
      <c r="H47" s="18"/>
      <c r="I47" s="18"/>
      <c r="J47" s="18"/>
      <c r="K47" s="18"/>
      <c r="L47" s="24"/>
    </row>
    <row r="48" spans="1:12" s="11" customFormat="1">
      <c r="A48" s="13" t="str">
        <f>UsedForPicklists!$C$3</f>
        <v>RUS</v>
      </c>
      <c r="B48" s="13" t="str">
        <f>TEXT('File Input'!$C$11,"yyyymmdd")</f>
        <v>yyyymmdd</v>
      </c>
      <c r="C48" s="16"/>
      <c r="D48" s="16"/>
      <c r="E48" s="16"/>
      <c r="F48" s="18"/>
      <c r="G48" s="18"/>
      <c r="H48" s="18"/>
      <c r="I48" s="18"/>
      <c r="J48" s="18"/>
      <c r="K48" s="18"/>
      <c r="L48" s="24"/>
    </row>
    <row r="49" spans="1:12" s="11" customFormat="1">
      <c r="A49" s="13" t="str">
        <f>UsedForPicklists!$C$3</f>
        <v>RUS</v>
      </c>
      <c r="B49" s="13" t="str">
        <f>TEXT('File Input'!$C$11,"yyyymmdd")</f>
        <v>yyyymmdd</v>
      </c>
      <c r="C49" s="16"/>
      <c r="D49" s="16"/>
      <c r="E49" s="16"/>
      <c r="F49" s="18"/>
      <c r="G49" s="18"/>
      <c r="H49" s="18"/>
      <c r="I49" s="18"/>
      <c r="J49" s="18"/>
      <c r="K49" s="18"/>
      <c r="L49" s="24"/>
    </row>
    <row r="50" spans="1:12" s="11" customFormat="1">
      <c r="A50" s="13" t="str">
        <f>UsedForPicklists!$C$3</f>
        <v>RUS</v>
      </c>
      <c r="B50" s="13" t="str">
        <f>TEXT('File Input'!$C$11,"yyyymmdd")</f>
        <v>yyyymmdd</v>
      </c>
      <c r="C50" s="16"/>
      <c r="D50" s="16"/>
      <c r="E50" s="16"/>
      <c r="F50" s="18"/>
      <c r="G50" s="18"/>
      <c r="H50" s="18"/>
      <c r="I50" s="18"/>
      <c r="J50" s="18"/>
      <c r="K50" s="18"/>
      <c r="L50" s="24"/>
    </row>
    <row r="51" spans="1:12" s="11" customFormat="1">
      <c r="A51" s="13" t="str">
        <f>UsedForPicklists!$C$3</f>
        <v>RUS</v>
      </c>
      <c r="B51" s="13" t="str">
        <f>TEXT('File Input'!$C$11,"yyyymmdd")</f>
        <v>yyyymmdd</v>
      </c>
      <c r="C51" s="16"/>
      <c r="D51" s="16"/>
      <c r="E51" s="16"/>
      <c r="F51" s="18"/>
      <c r="G51" s="18"/>
      <c r="H51" s="18"/>
      <c r="I51" s="18"/>
      <c r="J51" s="18"/>
      <c r="K51" s="18"/>
      <c r="L51" s="24"/>
    </row>
    <row r="52" spans="1:12" s="11" customFormat="1">
      <c r="A52" s="13" t="str">
        <f>UsedForPicklists!$C$3</f>
        <v>RUS</v>
      </c>
      <c r="B52" s="13" t="str">
        <f>TEXT('File Input'!$C$11,"yyyymmdd")</f>
        <v>yyyymmdd</v>
      </c>
      <c r="C52" s="16"/>
      <c r="D52" s="16"/>
      <c r="E52" s="16"/>
      <c r="F52" s="18"/>
      <c r="G52" s="18"/>
      <c r="H52" s="18"/>
      <c r="I52" s="18"/>
      <c r="J52" s="18"/>
      <c r="K52" s="18"/>
      <c r="L52" s="24"/>
    </row>
    <row r="53" spans="1:12" s="11" customFormat="1">
      <c r="A53" s="13" t="str">
        <f>UsedForPicklists!$C$3</f>
        <v>RUS</v>
      </c>
      <c r="B53" s="13" t="str">
        <f>TEXT('File Input'!$C$11,"yyyymmdd")</f>
        <v>yyyymmdd</v>
      </c>
      <c r="C53" s="16"/>
      <c r="D53" s="16"/>
      <c r="E53" s="16"/>
      <c r="F53" s="18"/>
      <c r="G53" s="18"/>
      <c r="H53" s="18"/>
      <c r="I53" s="18"/>
      <c r="J53" s="18"/>
      <c r="K53" s="18"/>
      <c r="L53" s="24"/>
    </row>
    <row r="54" spans="1:12" s="11" customFormat="1">
      <c r="A54" s="13" t="str">
        <f>UsedForPicklists!$C$3</f>
        <v>RUS</v>
      </c>
      <c r="B54" s="13" t="str">
        <f>TEXT('File Input'!$C$11,"yyyymmdd")</f>
        <v>yyyymmdd</v>
      </c>
      <c r="C54" s="16"/>
      <c r="D54" s="16"/>
      <c r="E54" s="16"/>
      <c r="F54" s="18"/>
      <c r="G54" s="18"/>
      <c r="H54" s="18"/>
      <c r="I54" s="18"/>
      <c r="J54" s="18"/>
      <c r="K54" s="18"/>
      <c r="L54" s="24"/>
    </row>
    <row r="55" spans="1:12" s="11" customFormat="1">
      <c r="A55" s="13" t="str">
        <f>UsedForPicklists!$C$3</f>
        <v>RUS</v>
      </c>
      <c r="B55" s="13" t="str">
        <f>TEXT('File Input'!$C$11,"yyyymmdd")</f>
        <v>yyyymmdd</v>
      </c>
      <c r="C55" s="16"/>
      <c r="D55" s="16"/>
      <c r="E55" s="16"/>
      <c r="F55" s="18"/>
      <c r="G55" s="18"/>
      <c r="H55" s="18"/>
      <c r="I55" s="18"/>
      <c r="J55" s="18"/>
      <c r="K55" s="18"/>
      <c r="L55" s="24"/>
    </row>
    <row r="56" spans="1:12" s="11" customFormat="1">
      <c r="A56" s="13" t="str">
        <f>UsedForPicklists!$C$3</f>
        <v>RUS</v>
      </c>
      <c r="B56" s="13" t="str">
        <f>TEXT('File Input'!$C$11,"yyyymmdd")</f>
        <v>yyyymmdd</v>
      </c>
      <c r="C56" s="16"/>
      <c r="D56" s="16"/>
      <c r="E56" s="16"/>
      <c r="F56" s="18"/>
      <c r="G56" s="18"/>
      <c r="H56" s="18"/>
      <c r="I56" s="18"/>
      <c r="J56" s="18"/>
      <c r="K56" s="18"/>
      <c r="L56" s="24"/>
    </row>
    <row r="57" spans="1:12" s="11" customFormat="1">
      <c r="A57" s="13" t="str">
        <f>UsedForPicklists!$C$3</f>
        <v>RUS</v>
      </c>
      <c r="B57" s="13" t="str">
        <f>TEXT('File Input'!$C$11,"yyyymmdd")</f>
        <v>yyyymmdd</v>
      </c>
      <c r="C57" s="16"/>
      <c r="D57" s="16"/>
      <c r="E57" s="16"/>
      <c r="F57" s="18"/>
      <c r="G57" s="18"/>
      <c r="H57" s="18"/>
      <c r="I57" s="18"/>
      <c r="J57" s="18"/>
      <c r="K57" s="18"/>
      <c r="L57" s="24"/>
    </row>
    <row r="58" spans="1:12" s="11" customFormat="1">
      <c r="A58" s="13" t="str">
        <f>UsedForPicklists!$C$3</f>
        <v>RUS</v>
      </c>
      <c r="B58" s="13" t="str">
        <f>TEXT('File Input'!$C$11,"yyyymmdd")</f>
        <v>yyyymmdd</v>
      </c>
      <c r="C58" s="16"/>
      <c r="D58" s="16"/>
      <c r="E58" s="16"/>
      <c r="F58" s="18"/>
      <c r="G58" s="18"/>
      <c r="H58" s="18"/>
      <c r="I58" s="18"/>
      <c r="J58" s="18"/>
      <c r="K58" s="18"/>
      <c r="L58" s="24"/>
    </row>
    <row r="59" spans="1:12" s="11" customFormat="1">
      <c r="A59" s="13" t="str">
        <f>UsedForPicklists!$C$3</f>
        <v>RUS</v>
      </c>
      <c r="B59" s="13" t="str">
        <f>TEXT('File Input'!$C$11,"yyyymmdd")</f>
        <v>yyyymmdd</v>
      </c>
      <c r="C59" s="16"/>
      <c r="D59" s="16"/>
      <c r="E59" s="16"/>
      <c r="F59" s="18"/>
      <c r="G59" s="18"/>
      <c r="H59" s="18"/>
      <c r="I59" s="18"/>
      <c r="J59" s="18"/>
      <c r="K59" s="18"/>
      <c r="L59" s="24"/>
    </row>
    <row r="60" spans="1:12" s="11" customFormat="1">
      <c r="A60" s="13" t="str">
        <f>UsedForPicklists!$C$3</f>
        <v>RUS</v>
      </c>
      <c r="B60" s="13" t="str">
        <f>TEXT('File Input'!$C$11,"yyyymmdd")</f>
        <v>yyyymmdd</v>
      </c>
      <c r="C60" s="16"/>
      <c r="D60" s="16"/>
      <c r="E60" s="16"/>
      <c r="F60" s="18"/>
      <c r="G60" s="18"/>
      <c r="H60" s="18"/>
      <c r="I60" s="18"/>
      <c r="J60" s="18"/>
      <c r="K60" s="18"/>
      <c r="L60" s="24"/>
    </row>
    <row r="61" spans="1:12" s="11" customFormat="1">
      <c r="A61" s="13" t="str">
        <f>UsedForPicklists!$C$3</f>
        <v>RUS</v>
      </c>
      <c r="B61" s="13" t="str">
        <f>TEXT('File Input'!$C$11,"yyyymmdd")</f>
        <v>yyyymmdd</v>
      </c>
      <c r="C61" s="16"/>
      <c r="D61" s="16"/>
      <c r="E61" s="16"/>
      <c r="F61" s="18"/>
      <c r="G61" s="18"/>
      <c r="H61" s="18"/>
      <c r="I61" s="18"/>
      <c r="J61" s="18"/>
      <c r="K61" s="18"/>
      <c r="L61" s="24"/>
    </row>
    <row r="62" spans="1:12" s="11" customFormat="1">
      <c r="A62" s="13" t="str">
        <f>UsedForPicklists!$C$3</f>
        <v>RUS</v>
      </c>
      <c r="B62" s="13" t="str">
        <f>TEXT('File Input'!$C$11,"yyyymmdd")</f>
        <v>yyyymmdd</v>
      </c>
      <c r="C62" s="16"/>
      <c r="D62" s="16"/>
      <c r="E62" s="16"/>
      <c r="F62" s="18"/>
      <c r="G62" s="18"/>
      <c r="H62" s="18"/>
      <c r="I62" s="18"/>
      <c r="J62" s="18"/>
      <c r="K62" s="18"/>
      <c r="L62" s="24"/>
    </row>
    <row r="63" spans="1:12" s="11" customFormat="1">
      <c r="A63" s="13" t="str">
        <f>UsedForPicklists!$C$3</f>
        <v>RUS</v>
      </c>
      <c r="B63" s="13" t="str">
        <f>TEXT('File Input'!$C$11,"yyyymmdd")</f>
        <v>yyyymmdd</v>
      </c>
      <c r="C63" s="16"/>
      <c r="D63" s="16"/>
      <c r="E63" s="16"/>
      <c r="F63" s="18"/>
      <c r="G63" s="18"/>
      <c r="H63" s="18"/>
      <c r="I63" s="18"/>
      <c r="J63" s="18"/>
      <c r="K63" s="18"/>
      <c r="L63" s="24"/>
    </row>
    <row r="64" spans="1:12" s="11" customFormat="1">
      <c r="A64" s="13" t="str">
        <f>UsedForPicklists!$C$3</f>
        <v>RUS</v>
      </c>
      <c r="B64" s="13" t="str">
        <f>TEXT('File Input'!$C$11,"yyyymmdd")</f>
        <v>yyyymmdd</v>
      </c>
      <c r="C64" s="16"/>
      <c r="D64" s="16"/>
      <c r="E64" s="16"/>
      <c r="F64" s="18"/>
      <c r="G64" s="18"/>
      <c r="H64" s="18"/>
      <c r="I64" s="18"/>
      <c r="J64" s="18"/>
      <c r="K64" s="18"/>
      <c r="L64" s="24"/>
    </row>
    <row r="65" spans="1:12" s="11" customFormat="1">
      <c r="A65" s="13" t="str">
        <f>UsedForPicklists!$C$3</f>
        <v>RUS</v>
      </c>
      <c r="B65" s="13" t="str">
        <f>TEXT('File Input'!$C$11,"yyyymmdd")</f>
        <v>yyyymmdd</v>
      </c>
      <c r="C65" s="16"/>
      <c r="D65" s="16"/>
      <c r="E65" s="16"/>
      <c r="F65" s="18"/>
      <c r="G65" s="18"/>
      <c r="H65" s="18"/>
      <c r="I65" s="18"/>
      <c r="J65" s="18"/>
      <c r="K65" s="18"/>
      <c r="L65" s="24"/>
    </row>
    <row r="66" spans="1:12" s="11" customFormat="1">
      <c r="A66" s="13" t="str">
        <f>UsedForPicklists!$C$3</f>
        <v>RUS</v>
      </c>
      <c r="B66" s="13" t="str">
        <f>TEXT('File Input'!$C$11,"yyyymmdd")</f>
        <v>yyyymmdd</v>
      </c>
      <c r="C66" s="16"/>
      <c r="D66" s="16"/>
      <c r="E66" s="16"/>
      <c r="F66" s="18"/>
      <c r="G66" s="18"/>
      <c r="H66" s="18"/>
      <c r="I66" s="18"/>
      <c r="J66" s="18"/>
      <c r="K66" s="18"/>
      <c r="L66" s="24"/>
    </row>
    <row r="67" spans="1:12" s="11" customFormat="1">
      <c r="A67" s="13" t="str">
        <f>UsedForPicklists!$C$3</f>
        <v>RUS</v>
      </c>
      <c r="B67" s="13" t="str">
        <f>TEXT('File Input'!$C$11,"yyyymmdd")</f>
        <v>yyyymmdd</v>
      </c>
      <c r="C67" s="16"/>
      <c r="D67" s="16"/>
      <c r="E67" s="16"/>
      <c r="F67" s="18"/>
      <c r="G67" s="18"/>
      <c r="H67" s="18"/>
      <c r="I67" s="18"/>
      <c r="J67" s="18"/>
      <c r="K67" s="18"/>
      <c r="L67" s="24"/>
    </row>
    <row r="68" spans="1:12" s="11" customFormat="1">
      <c r="A68" s="13" t="str">
        <f>UsedForPicklists!$C$3</f>
        <v>RUS</v>
      </c>
      <c r="B68" s="13" t="str">
        <f>TEXT('File Input'!$C$11,"yyyymmdd")</f>
        <v>yyyymmdd</v>
      </c>
      <c r="C68" s="16"/>
      <c r="D68" s="16"/>
      <c r="E68" s="16"/>
      <c r="F68" s="18"/>
      <c r="G68" s="18"/>
      <c r="H68" s="18"/>
      <c r="I68" s="18"/>
      <c r="J68" s="18"/>
      <c r="K68" s="18"/>
      <c r="L68" s="24"/>
    </row>
    <row r="69" spans="1:12" s="11" customFormat="1">
      <c r="A69" s="13" t="str">
        <f>UsedForPicklists!$C$3</f>
        <v>RUS</v>
      </c>
      <c r="B69" s="13" t="str">
        <f>TEXT('File Input'!$C$11,"yyyymmdd")</f>
        <v>yyyymmdd</v>
      </c>
      <c r="C69" s="16"/>
      <c r="D69" s="16"/>
      <c r="E69" s="16"/>
      <c r="F69" s="18"/>
      <c r="G69" s="18"/>
      <c r="H69" s="18"/>
      <c r="I69" s="18"/>
      <c r="J69" s="18"/>
      <c r="K69" s="18"/>
      <c r="L69" s="24"/>
    </row>
    <row r="70" spans="1:12" s="11" customFormat="1">
      <c r="A70" s="13" t="str">
        <f>UsedForPicklists!$C$3</f>
        <v>RUS</v>
      </c>
      <c r="B70" s="13" t="str">
        <f>TEXT('File Input'!$C$11,"yyyymmdd")</f>
        <v>yyyymmdd</v>
      </c>
      <c r="C70" s="16"/>
      <c r="D70" s="16"/>
      <c r="E70" s="16"/>
      <c r="F70" s="18"/>
      <c r="G70" s="18"/>
      <c r="H70" s="18"/>
      <c r="I70" s="18"/>
      <c r="J70" s="18"/>
      <c r="K70" s="18"/>
      <c r="L70" s="24"/>
    </row>
    <row r="71" spans="1:12" s="11" customFormat="1">
      <c r="A71" s="13" t="str">
        <f>UsedForPicklists!$C$3</f>
        <v>RUS</v>
      </c>
      <c r="B71" s="13" t="str">
        <f>TEXT('File Input'!$C$11,"yyyymmdd")</f>
        <v>yyyymmdd</v>
      </c>
      <c r="C71" s="16"/>
      <c r="D71" s="16"/>
      <c r="E71" s="16"/>
      <c r="F71" s="18"/>
      <c r="G71" s="18"/>
      <c r="H71" s="18"/>
      <c r="I71" s="18"/>
      <c r="J71" s="18"/>
      <c r="K71" s="18"/>
      <c r="L71" s="24"/>
    </row>
    <row r="72" spans="1:12" s="11" customFormat="1">
      <c r="A72" s="13" t="str">
        <f>UsedForPicklists!$C$3</f>
        <v>RUS</v>
      </c>
      <c r="B72" s="13" t="str">
        <f>TEXT('File Input'!$C$11,"yyyymmdd")</f>
        <v>yyyymmdd</v>
      </c>
      <c r="C72" s="16"/>
      <c r="D72" s="16"/>
      <c r="E72" s="16"/>
      <c r="F72" s="18"/>
      <c r="G72" s="18"/>
      <c r="H72" s="18"/>
      <c r="I72" s="18"/>
      <c r="J72" s="18"/>
      <c r="K72" s="18"/>
      <c r="L72" s="24"/>
    </row>
    <row r="73" spans="1:12" s="11" customFormat="1">
      <c r="A73" s="13" t="str">
        <f>UsedForPicklists!$C$3</f>
        <v>RUS</v>
      </c>
      <c r="B73" s="13" t="str">
        <f>TEXT('File Input'!$C$11,"yyyymmdd")</f>
        <v>yyyymmdd</v>
      </c>
      <c r="C73" s="16"/>
      <c r="D73" s="16"/>
      <c r="E73" s="16"/>
      <c r="F73" s="18"/>
      <c r="G73" s="18"/>
      <c r="H73" s="18"/>
      <c r="I73" s="18"/>
      <c r="J73" s="18"/>
      <c r="K73" s="18"/>
      <c r="L73" s="24"/>
    </row>
    <row r="74" spans="1:12" s="11" customFormat="1">
      <c r="A74" s="13" t="str">
        <f>UsedForPicklists!$C$3</f>
        <v>RUS</v>
      </c>
      <c r="B74" s="13" t="str">
        <f>TEXT('File Input'!$C$11,"yyyymmdd")</f>
        <v>yyyymmdd</v>
      </c>
      <c r="C74" s="16"/>
      <c r="D74" s="16"/>
      <c r="E74" s="16"/>
      <c r="F74" s="18"/>
      <c r="G74" s="18"/>
      <c r="H74" s="18"/>
      <c r="I74" s="18"/>
      <c r="J74" s="18"/>
      <c r="K74" s="18"/>
      <c r="L74" s="24"/>
    </row>
    <row r="75" spans="1:12" s="11" customFormat="1">
      <c r="A75" s="13" t="str">
        <f>UsedForPicklists!$C$3</f>
        <v>RUS</v>
      </c>
      <c r="B75" s="13" t="str">
        <f>TEXT('File Input'!$C$11,"yyyymmdd")</f>
        <v>yyyymmdd</v>
      </c>
      <c r="C75" s="16"/>
      <c r="D75" s="16"/>
      <c r="E75" s="16"/>
      <c r="F75" s="18"/>
      <c r="G75" s="18"/>
      <c r="H75" s="18"/>
      <c r="I75" s="18"/>
      <c r="J75" s="18"/>
      <c r="K75" s="18"/>
      <c r="L75" s="24"/>
    </row>
    <row r="76" spans="1:12">
      <c r="A76" s="13" t="str">
        <f>UsedForPicklists!$C$3</f>
        <v>RUS</v>
      </c>
      <c r="B76" s="13" t="str">
        <f>TEXT('File Input'!$C$11,"yyyymmdd")</f>
        <v>yyyymmdd</v>
      </c>
      <c r="C76" s="16"/>
      <c r="D76" s="16"/>
      <c r="E76" s="16"/>
      <c r="F76" s="18"/>
      <c r="G76" s="18"/>
      <c r="H76" s="18"/>
      <c r="I76" s="18"/>
      <c r="J76" s="18"/>
      <c r="K76" s="18"/>
      <c r="L76" s="18"/>
    </row>
    <row r="77" spans="1:12">
      <c r="A77" s="13" t="str">
        <f>UsedForPicklists!$C$3</f>
        <v>RUS</v>
      </c>
      <c r="B77" s="13" t="str">
        <f>TEXT('File Input'!$C$11,"yyyymmdd")</f>
        <v>yyyymmdd</v>
      </c>
      <c r="C77" s="16"/>
      <c r="D77" s="16"/>
      <c r="E77" s="16"/>
      <c r="F77" s="18"/>
      <c r="G77" s="18"/>
      <c r="H77" s="18"/>
      <c r="I77" s="18"/>
      <c r="J77" s="18"/>
      <c r="K77" s="18"/>
      <c r="L77" s="18"/>
    </row>
    <row r="78" spans="1:12">
      <c r="A78" s="13" t="str">
        <f>UsedForPicklists!$C$3</f>
        <v>RUS</v>
      </c>
      <c r="B78" s="13" t="str">
        <f>TEXT('File Input'!$C$11,"yyyymmdd")</f>
        <v>yyyymmdd</v>
      </c>
      <c r="C78" s="16"/>
      <c r="D78" s="16"/>
      <c r="E78" s="16"/>
      <c r="F78" s="18"/>
      <c r="G78" s="18"/>
      <c r="H78" s="18"/>
      <c r="I78" s="18"/>
      <c r="J78" s="18"/>
      <c r="K78" s="18"/>
      <c r="L78" s="18"/>
    </row>
    <row r="79" spans="1:12">
      <c r="A79" s="13" t="str">
        <f>UsedForPicklists!$C$3</f>
        <v>RUS</v>
      </c>
      <c r="B79" s="13" t="str">
        <f>TEXT('File Input'!$C$11,"yyyymmdd")</f>
        <v>yyyymmdd</v>
      </c>
      <c r="C79" s="16"/>
      <c r="D79" s="16"/>
      <c r="E79" s="16"/>
      <c r="F79" s="18"/>
      <c r="G79" s="18"/>
      <c r="H79" s="18"/>
      <c r="I79" s="18"/>
      <c r="J79" s="18"/>
      <c r="K79" s="18"/>
      <c r="L79" s="18"/>
    </row>
    <row r="80" spans="1:12" s="11" customFormat="1">
      <c r="A80" s="13" t="str">
        <f>UsedForPicklists!$C$3</f>
        <v>RUS</v>
      </c>
      <c r="B80" s="13" t="str">
        <f>TEXT('File Input'!$C$11,"yyyymmdd")</f>
        <v>yyyymmdd</v>
      </c>
      <c r="C80" s="16"/>
      <c r="D80" s="16"/>
      <c r="E80" s="16"/>
      <c r="F80" s="18"/>
      <c r="G80" s="18"/>
      <c r="H80" s="18"/>
      <c r="I80" s="18"/>
      <c r="J80" s="18"/>
      <c r="K80" s="18"/>
      <c r="L80" s="18"/>
    </row>
    <row r="81" spans="1:12" s="11" customFormat="1">
      <c r="A81" s="13" t="str">
        <f>UsedForPicklists!$C$3</f>
        <v>RUS</v>
      </c>
      <c r="B81" s="13" t="str">
        <f>TEXT('File Input'!$C$11,"yyyymmdd")</f>
        <v>yyyymmdd</v>
      </c>
      <c r="C81" s="16"/>
      <c r="D81" s="16"/>
      <c r="E81" s="16"/>
      <c r="F81" s="18"/>
      <c r="G81" s="18"/>
      <c r="H81" s="18"/>
      <c r="I81" s="18"/>
      <c r="J81" s="18"/>
      <c r="K81" s="18"/>
      <c r="L81" s="18"/>
    </row>
    <row r="82" spans="1:12" s="11" customFormat="1">
      <c r="A82" s="13" t="str">
        <f>UsedForPicklists!$C$3</f>
        <v>RUS</v>
      </c>
      <c r="B82" s="13" t="str">
        <f>TEXT('File Input'!$C$11,"yyyymmdd")</f>
        <v>yyyymmdd</v>
      </c>
      <c r="C82" s="16"/>
      <c r="D82" s="16"/>
      <c r="E82" s="16"/>
      <c r="F82" s="18"/>
      <c r="G82" s="18"/>
      <c r="H82" s="18"/>
      <c r="I82" s="18"/>
      <c r="J82" s="18"/>
      <c r="K82" s="18"/>
      <c r="L82" s="18"/>
    </row>
    <row r="83" spans="1:12" s="11" customFormat="1">
      <c r="A83" s="13" t="str">
        <f>UsedForPicklists!$C$3</f>
        <v>RUS</v>
      </c>
      <c r="B83" s="13" t="str">
        <f>TEXT('File Input'!$C$11,"yyyymmdd")</f>
        <v>yyyymmdd</v>
      </c>
      <c r="C83" s="16"/>
      <c r="D83" s="16"/>
      <c r="E83" s="16"/>
      <c r="F83" s="18"/>
      <c r="G83" s="18"/>
      <c r="H83" s="18"/>
      <c r="I83" s="18"/>
      <c r="J83" s="18"/>
      <c r="K83" s="18"/>
      <c r="L83" s="18"/>
    </row>
    <row r="84" spans="1:12" s="11" customFormat="1">
      <c r="A84" s="13" t="str">
        <f>UsedForPicklists!$C$3</f>
        <v>RUS</v>
      </c>
      <c r="B84" s="13" t="str">
        <f>TEXT('File Input'!$C$11,"yyyymmdd")</f>
        <v>yyyymmdd</v>
      </c>
      <c r="C84" s="16"/>
      <c r="D84" s="16"/>
      <c r="E84" s="16"/>
      <c r="F84" s="18"/>
      <c r="G84" s="18"/>
      <c r="H84" s="18"/>
      <c r="I84" s="18"/>
      <c r="J84" s="18"/>
      <c r="K84" s="18"/>
      <c r="L84" s="18"/>
    </row>
    <row r="85" spans="1:12" s="11" customFormat="1">
      <c r="A85" s="13" t="str">
        <f>UsedForPicklists!$C$3</f>
        <v>RUS</v>
      </c>
      <c r="B85" s="13" t="str">
        <f>TEXT('File Input'!$C$11,"yyyymmdd")</f>
        <v>yyyymmdd</v>
      </c>
      <c r="C85" s="16"/>
      <c r="D85" s="16"/>
      <c r="E85" s="16"/>
      <c r="F85" s="18"/>
      <c r="G85" s="18"/>
      <c r="H85" s="18"/>
      <c r="I85" s="18"/>
      <c r="J85" s="18"/>
      <c r="K85" s="18"/>
      <c r="L85" s="18"/>
    </row>
    <row r="86" spans="1:12" s="11" customFormat="1">
      <c r="A86" s="13" t="str">
        <f>UsedForPicklists!$C$3</f>
        <v>RUS</v>
      </c>
      <c r="B86" s="13" t="str">
        <f>TEXT('File Input'!$C$11,"yyyymmdd")</f>
        <v>yyyymmdd</v>
      </c>
      <c r="C86" s="16"/>
      <c r="D86" s="16"/>
      <c r="E86" s="16"/>
      <c r="F86" s="18"/>
      <c r="G86" s="18"/>
      <c r="H86" s="18"/>
      <c r="I86" s="18"/>
      <c r="J86" s="18"/>
      <c r="K86" s="18"/>
      <c r="L86" s="18"/>
    </row>
    <row r="87" spans="1:12" s="11" customFormat="1">
      <c r="A87" s="13" t="str">
        <f>UsedForPicklists!$C$3</f>
        <v>RUS</v>
      </c>
      <c r="B87" s="13" t="str">
        <f>TEXT('File Input'!$C$11,"yyyymmdd")</f>
        <v>yyyymmdd</v>
      </c>
      <c r="C87" s="16"/>
      <c r="D87" s="16"/>
      <c r="E87" s="16"/>
      <c r="F87" s="18"/>
      <c r="G87" s="18"/>
      <c r="H87" s="18"/>
      <c r="I87" s="18"/>
      <c r="J87" s="18"/>
      <c r="K87" s="18"/>
      <c r="L87" s="18"/>
    </row>
    <row r="88" spans="1:12" s="11" customFormat="1">
      <c r="A88" s="13" t="str">
        <f>UsedForPicklists!$C$3</f>
        <v>RUS</v>
      </c>
      <c r="B88" s="13" t="str">
        <f>TEXT('File Input'!$C$11,"yyyymmdd")</f>
        <v>yyyymmdd</v>
      </c>
      <c r="C88" s="16"/>
      <c r="D88" s="16"/>
      <c r="E88" s="16"/>
      <c r="F88" s="18"/>
      <c r="G88" s="18"/>
      <c r="H88" s="18"/>
      <c r="I88" s="18"/>
      <c r="J88" s="18"/>
      <c r="K88" s="18"/>
      <c r="L88" s="18"/>
    </row>
    <row r="89" spans="1:12" s="11" customFormat="1">
      <c r="A89" s="13" t="str">
        <f>UsedForPicklists!$C$3</f>
        <v>RUS</v>
      </c>
      <c r="B89" s="13" t="str">
        <f>TEXT('File Input'!$C$11,"yyyymmdd")</f>
        <v>yyyymmdd</v>
      </c>
      <c r="C89" s="16"/>
      <c r="D89" s="16"/>
      <c r="E89" s="16"/>
      <c r="F89" s="18"/>
      <c r="G89" s="18"/>
      <c r="H89" s="18"/>
      <c r="I89" s="18"/>
      <c r="J89" s="18"/>
      <c r="K89" s="18"/>
      <c r="L89" s="18"/>
    </row>
    <row r="90" spans="1:12" s="11" customFormat="1">
      <c r="A90" s="13" t="str">
        <f>UsedForPicklists!$C$3</f>
        <v>RUS</v>
      </c>
      <c r="B90" s="13" t="str">
        <f>TEXT('File Input'!$C$11,"yyyymmdd")</f>
        <v>yyyymmdd</v>
      </c>
      <c r="C90" s="16"/>
      <c r="D90" s="16"/>
      <c r="E90" s="16"/>
      <c r="F90" s="18"/>
      <c r="G90" s="18"/>
      <c r="H90" s="18"/>
      <c r="I90" s="18"/>
      <c r="J90" s="18"/>
      <c r="K90" s="18"/>
      <c r="L90" s="18"/>
    </row>
    <row r="91" spans="1:12" s="11" customFormat="1">
      <c r="A91" s="13" t="str">
        <f>UsedForPicklists!$C$3</f>
        <v>RUS</v>
      </c>
      <c r="B91" s="13" t="str">
        <f>TEXT('File Input'!$C$11,"yyyymmdd")</f>
        <v>yyyymmdd</v>
      </c>
      <c r="C91" s="16"/>
      <c r="D91" s="16"/>
      <c r="E91" s="16"/>
      <c r="F91" s="18"/>
      <c r="G91" s="18"/>
      <c r="H91" s="18"/>
      <c r="I91" s="18"/>
      <c r="J91" s="18"/>
      <c r="K91" s="18"/>
      <c r="L91" s="18"/>
    </row>
    <row r="92" spans="1:12" s="11" customFormat="1">
      <c r="A92" s="13" t="str">
        <f>UsedForPicklists!$C$3</f>
        <v>RUS</v>
      </c>
      <c r="B92" s="13" t="str">
        <f>TEXT('File Input'!$C$11,"yyyymmdd")</f>
        <v>yyyymmdd</v>
      </c>
      <c r="C92" s="16"/>
      <c r="D92" s="16"/>
      <c r="E92" s="16"/>
      <c r="F92" s="18"/>
      <c r="G92" s="18"/>
      <c r="H92" s="18"/>
      <c r="I92" s="18"/>
      <c r="J92" s="18"/>
      <c r="K92" s="18"/>
      <c r="L92" s="18"/>
    </row>
    <row r="93" spans="1:12" s="11" customFormat="1">
      <c r="A93" s="13" t="str">
        <f>UsedForPicklists!$C$3</f>
        <v>RUS</v>
      </c>
      <c r="B93" s="13" t="str">
        <f>TEXT('File Input'!$C$11,"yyyymmdd")</f>
        <v>yyyymmdd</v>
      </c>
      <c r="C93" s="16"/>
      <c r="D93" s="16"/>
      <c r="E93" s="16"/>
      <c r="F93" s="18"/>
      <c r="G93" s="18"/>
      <c r="H93" s="18"/>
      <c r="I93" s="18"/>
      <c r="J93" s="18"/>
      <c r="K93" s="18"/>
      <c r="L93" s="18"/>
    </row>
    <row r="94" spans="1:12" s="11" customFormat="1">
      <c r="A94" s="13" t="str">
        <f>UsedForPicklists!$C$3</f>
        <v>RUS</v>
      </c>
      <c r="B94" s="13" t="str">
        <f>TEXT('File Input'!$C$11,"yyyymmdd")</f>
        <v>yyyymmdd</v>
      </c>
      <c r="C94" s="16"/>
      <c r="D94" s="16"/>
      <c r="E94" s="16"/>
      <c r="F94" s="18"/>
      <c r="G94" s="18"/>
      <c r="H94" s="18"/>
      <c r="I94" s="18"/>
      <c r="J94" s="18"/>
      <c r="K94" s="18"/>
      <c r="L94" s="18"/>
    </row>
    <row r="95" spans="1:12" s="11" customFormat="1">
      <c r="A95" s="13" t="str">
        <f>UsedForPicklists!$C$3</f>
        <v>RUS</v>
      </c>
      <c r="B95" s="13" t="str">
        <f>TEXT('File Input'!$C$11,"yyyymmdd")</f>
        <v>yyyymmdd</v>
      </c>
      <c r="C95" s="16"/>
      <c r="D95" s="16"/>
      <c r="E95" s="16"/>
      <c r="F95" s="18"/>
      <c r="G95" s="18"/>
      <c r="H95" s="18"/>
      <c r="I95" s="18"/>
      <c r="J95" s="18"/>
      <c r="K95" s="18"/>
      <c r="L95" s="18"/>
    </row>
    <row r="96" spans="1:12" s="11" customFormat="1">
      <c r="A96" s="13" t="str">
        <f>UsedForPicklists!$C$3</f>
        <v>RUS</v>
      </c>
      <c r="B96" s="13" t="str">
        <f>TEXT('File Input'!$C$11,"yyyymmdd")</f>
        <v>yyyymmdd</v>
      </c>
      <c r="C96" s="16"/>
      <c r="D96" s="16"/>
      <c r="E96" s="16"/>
      <c r="F96" s="18"/>
      <c r="G96" s="18"/>
      <c r="H96" s="18"/>
      <c r="I96" s="18"/>
      <c r="J96" s="18"/>
      <c r="K96" s="18"/>
      <c r="L96" s="18"/>
    </row>
    <row r="97" spans="1:12" s="11" customFormat="1">
      <c r="A97" s="13" t="str">
        <f>UsedForPicklists!$C$3</f>
        <v>RUS</v>
      </c>
      <c r="B97" s="13" t="str">
        <f>TEXT('File Input'!$C$11,"yyyymmdd")</f>
        <v>yyyymmdd</v>
      </c>
      <c r="C97" s="16"/>
      <c r="D97" s="16"/>
      <c r="E97" s="16"/>
      <c r="F97" s="18"/>
      <c r="G97" s="18"/>
      <c r="H97" s="18"/>
      <c r="I97" s="18"/>
      <c r="J97" s="18"/>
      <c r="K97" s="18"/>
      <c r="L97" s="18"/>
    </row>
    <row r="98" spans="1:12" s="11" customFormat="1">
      <c r="A98" s="13" t="str">
        <f>UsedForPicklists!$C$3</f>
        <v>RUS</v>
      </c>
      <c r="B98" s="13" t="str">
        <f>TEXT('File Input'!$C$11,"yyyymmdd")</f>
        <v>yyyymmdd</v>
      </c>
      <c r="C98" s="16"/>
      <c r="D98" s="16"/>
      <c r="E98" s="16"/>
      <c r="F98" s="18"/>
      <c r="G98" s="18"/>
      <c r="H98" s="18"/>
      <c r="I98" s="18"/>
      <c r="J98" s="18"/>
      <c r="K98" s="18"/>
      <c r="L98" s="18"/>
    </row>
    <row r="99" spans="1:12" s="11" customFormat="1">
      <c r="A99" s="13" t="str">
        <f>UsedForPicklists!$C$3</f>
        <v>RUS</v>
      </c>
      <c r="B99" s="13" t="str">
        <f>TEXT('File Input'!$C$11,"yyyymmdd")</f>
        <v>yyyymmdd</v>
      </c>
      <c r="C99" s="16"/>
      <c r="D99" s="16"/>
      <c r="E99" s="16"/>
      <c r="F99" s="18"/>
      <c r="G99" s="18"/>
      <c r="H99" s="18"/>
      <c r="I99" s="18"/>
      <c r="J99" s="18"/>
      <c r="K99" s="18"/>
      <c r="L99" s="18"/>
    </row>
    <row r="100" spans="1:12" s="11" customFormat="1">
      <c r="A100" s="13" t="str">
        <f>UsedForPicklists!$C$3</f>
        <v>RUS</v>
      </c>
      <c r="B100" s="13" t="str">
        <f>TEXT('File Input'!$C$11,"yyyymmdd")</f>
        <v>yyyymmdd</v>
      </c>
      <c r="C100" s="16"/>
      <c r="D100" s="16"/>
      <c r="E100" s="16"/>
      <c r="F100" s="18"/>
      <c r="G100" s="18"/>
      <c r="H100" s="18"/>
      <c r="I100" s="18"/>
      <c r="J100" s="18"/>
      <c r="K100" s="18"/>
      <c r="L100" s="18"/>
    </row>
    <row r="101" spans="1:12" s="11" customFormat="1">
      <c r="A101" s="13" t="str">
        <f>UsedForPicklists!$C$3</f>
        <v>RUS</v>
      </c>
      <c r="B101" s="13" t="str">
        <f>TEXT('File Input'!$C$11,"yyyymmdd")</f>
        <v>yyyymmdd</v>
      </c>
      <c r="C101" s="16"/>
      <c r="D101" s="16"/>
      <c r="E101" s="16"/>
      <c r="F101" s="18"/>
      <c r="G101" s="18"/>
      <c r="H101" s="18"/>
      <c r="I101" s="18"/>
      <c r="J101" s="18"/>
      <c r="K101" s="18"/>
      <c r="L101" s="18"/>
    </row>
    <row r="102" spans="1:12" s="11" customFormat="1">
      <c r="A102" s="13" t="str">
        <f>UsedForPicklists!$C$3</f>
        <v>RUS</v>
      </c>
      <c r="B102" s="13" t="str">
        <f>TEXT('File Input'!$C$11,"yyyymmdd")</f>
        <v>yyyymmdd</v>
      </c>
      <c r="C102" s="16"/>
      <c r="D102" s="16"/>
      <c r="E102" s="16"/>
      <c r="F102" s="18"/>
      <c r="G102" s="18"/>
      <c r="H102" s="18"/>
      <c r="I102" s="18"/>
      <c r="J102" s="18"/>
      <c r="K102" s="18"/>
      <c r="L102" s="18"/>
    </row>
    <row r="103" spans="1:12" s="11" customFormat="1">
      <c r="A103" s="13" t="str">
        <f>UsedForPicklists!$C$3</f>
        <v>RUS</v>
      </c>
      <c r="B103" s="13" t="str">
        <f>TEXT('File Input'!$C$11,"yyyymmdd")</f>
        <v>yyyymmdd</v>
      </c>
      <c r="C103" s="16"/>
      <c r="D103" s="16"/>
      <c r="E103" s="16"/>
      <c r="F103" s="18"/>
      <c r="G103" s="18"/>
      <c r="H103" s="18"/>
      <c r="I103" s="18"/>
      <c r="J103" s="18"/>
      <c r="K103" s="18"/>
      <c r="L103" s="18"/>
    </row>
    <row r="104" spans="1:12" s="11" customFormat="1">
      <c r="A104" s="13" t="str">
        <f>UsedForPicklists!$C$3</f>
        <v>RUS</v>
      </c>
      <c r="B104" s="13" t="str">
        <f>TEXT('File Input'!$C$11,"yyyymmdd")</f>
        <v>yyyymmdd</v>
      </c>
      <c r="C104" s="16"/>
      <c r="D104" s="16"/>
      <c r="E104" s="16"/>
      <c r="F104" s="18"/>
      <c r="G104" s="18"/>
      <c r="H104" s="18"/>
      <c r="I104" s="18"/>
      <c r="J104" s="18"/>
      <c r="K104" s="18"/>
      <c r="L104" s="18"/>
    </row>
    <row r="105" spans="1:12" s="11" customFormat="1">
      <c r="A105" s="13" t="str">
        <f>UsedForPicklists!$C$3</f>
        <v>RUS</v>
      </c>
      <c r="B105" s="13" t="str">
        <f>TEXT('File Input'!$C$11,"yyyymmdd")</f>
        <v>yyyymmdd</v>
      </c>
      <c r="C105" s="16"/>
      <c r="D105" s="16"/>
      <c r="E105" s="16"/>
      <c r="F105" s="18"/>
      <c r="G105" s="18"/>
      <c r="H105" s="18"/>
      <c r="I105" s="18"/>
      <c r="J105" s="18"/>
      <c r="K105" s="18"/>
      <c r="L105" s="18"/>
    </row>
    <row r="106" spans="1:12" s="11" customFormat="1">
      <c r="A106" s="13" t="str">
        <f>UsedForPicklists!$C$3</f>
        <v>RUS</v>
      </c>
      <c r="B106" s="13" t="str">
        <f>TEXT('File Input'!$C$11,"yyyymmdd")</f>
        <v>yyyymmdd</v>
      </c>
      <c r="C106" s="16"/>
      <c r="D106" s="16"/>
      <c r="E106" s="16"/>
      <c r="F106" s="18"/>
      <c r="G106" s="18"/>
      <c r="H106" s="18"/>
      <c r="I106" s="18"/>
      <c r="J106" s="18"/>
      <c r="K106" s="18"/>
      <c r="L106" s="18"/>
    </row>
    <row r="107" spans="1:12" s="11" customFormat="1">
      <c r="A107" s="13" t="str">
        <f>UsedForPicklists!$C$3</f>
        <v>RUS</v>
      </c>
      <c r="B107" s="13" t="str">
        <f>TEXT('File Input'!$C$11,"yyyymmdd")</f>
        <v>yyyymmdd</v>
      </c>
      <c r="C107" s="16"/>
      <c r="D107" s="16"/>
      <c r="E107" s="16"/>
      <c r="F107" s="18"/>
      <c r="G107" s="18"/>
      <c r="H107" s="18"/>
      <c r="I107" s="18"/>
      <c r="J107" s="18"/>
      <c r="K107" s="18"/>
      <c r="L107" s="18"/>
    </row>
    <row r="108" spans="1:12" s="11" customFormat="1">
      <c r="A108" s="13" t="str">
        <f>UsedForPicklists!$C$3</f>
        <v>RUS</v>
      </c>
      <c r="B108" s="13" t="str">
        <f>TEXT('File Input'!$C$11,"yyyymmdd")</f>
        <v>yyyymmdd</v>
      </c>
      <c r="C108" s="16"/>
      <c r="D108" s="16"/>
      <c r="E108" s="16"/>
      <c r="F108" s="18"/>
      <c r="G108" s="18"/>
      <c r="H108" s="18"/>
      <c r="I108" s="18"/>
      <c r="J108" s="18"/>
      <c r="K108" s="18"/>
      <c r="L108" s="18"/>
    </row>
    <row r="109" spans="1:12" s="11" customFormat="1">
      <c r="A109" s="13" t="str">
        <f>UsedForPicklists!$C$3</f>
        <v>RUS</v>
      </c>
      <c r="B109" s="13" t="str">
        <f>TEXT('File Input'!$C$11,"yyyymmdd")</f>
        <v>yyyymmdd</v>
      </c>
      <c r="C109" s="16"/>
      <c r="D109" s="16"/>
      <c r="E109" s="16"/>
      <c r="F109" s="18"/>
      <c r="G109" s="18"/>
      <c r="H109" s="18"/>
      <c r="I109" s="18"/>
      <c r="J109" s="18"/>
      <c r="K109" s="18"/>
      <c r="L109" s="18"/>
    </row>
    <row r="110" spans="1:12" s="11" customFormat="1">
      <c r="A110" s="13" t="str">
        <f>UsedForPicklists!$C$3</f>
        <v>RUS</v>
      </c>
      <c r="B110" s="13" t="str">
        <f>TEXT('File Input'!$C$11,"yyyymmdd")</f>
        <v>yyyymmdd</v>
      </c>
      <c r="C110" s="16"/>
      <c r="D110" s="16"/>
      <c r="E110" s="16"/>
      <c r="F110" s="18"/>
      <c r="G110" s="18"/>
      <c r="H110" s="18"/>
      <c r="I110" s="18"/>
      <c r="J110" s="18"/>
      <c r="K110" s="18"/>
      <c r="L110" s="18"/>
    </row>
    <row r="111" spans="1:12" s="11" customFormat="1">
      <c r="A111" s="13" t="str">
        <f>UsedForPicklists!$C$3</f>
        <v>RUS</v>
      </c>
      <c r="B111" s="13" t="str">
        <f>TEXT('File Input'!$C$11,"yyyymmdd")</f>
        <v>yyyymmdd</v>
      </c>
      <c r="C111" s="16"/>
      <c r="D111" s="16"/>
      <c r="E111" s="16"/>
      <c r="F111" s="18"/>
      <c r="G111" s="18"/>
      <c r="H111" s="18"/>
      <c r="I111" s="18"/>
      <c r="J111" s="18"/>
      <c r="K111" s="18"/>
      <c r="L111" s="18"/>
    </row>
    <row r="112" spans="1:12" s="11" customFormat="1">
      <c r="A112" s="13" t="str">
        <f>UsedForPicklists!$C$3</f>
        <v>RUS</v>
      </c>
      <c r="B112" s="13" t="str">
        <f>TEXT('File Input'!$C$11,"yyyymmdd")</f>
        <v>yyyymmdd</v>
      </c>
      <c r="C112" s="16"/>
      <c r="D112" s="16"/>
      <c r="E112" s="16"/>
      <c r="F112" s="18"/>
      <c r="G112" s="18"/>
      <c r="H112" s="18"/>
      <c r="I112" s="18"/>
      <c r="J112" s="18"/>
      <c r="K112" s="18"/>
      <c r="L112" s="18"/>
    </row>
    <row r="113" spans="1:12" s="11" customFormat="1">
      <c r="A113" s="13" t="str">
        <f>UsedForPicklists!$C$3</f>
        <v>RUS</v>
      </c>
      <c r="B113" s="13" t="str">
        <f>TEXT('File Input'!$C$11,"yyyymmdd")</f>
        <v>yyyymmdd</v>
      </c>
      <c r="C113" s="16"/>
      <c r="D113" s="16"/>
      <c r="E113" s="16"/>
      <c r="F113" s="18"/>
      <c r="G113" s="18"/>
      <c r="H113" s="18"/>
      <c r="I113" s="18"/>
      <c r="J113" s="18"/>
      <c r="K113" s="18"/>
      <c r="L113" s="18"/>
    </row>
    <row r="114" spans="1:12" s="11" customFormat="1">
      <c r="A114" s="13" t="str">
        <f>UsedForPicklists!$C$3</f>
        <v>RUS</v>
      </c>
      <c r="B114" s="13" t="str">
        <f>TEXT('File Input'!$C$11,"yyyymmdd")</f>
        <v>yyyymmdd</v>
      </c>
      <c r="C114" s="16"/>
      <c r="D114" s="16"/>
      <c r="E114" s="16"/>
      <c r="F114" s="18"/>
      <c r="G114" s="18"/>
      <c r="H114" s="18"/>
      <c r="I114" s="18"/>
      <c r="J114" s="18"/>
      <c r="K114" s="18"/>
      <c r="L114" s="18"/>
    </row>
    <row r="115" spans="1:12" s="11" customFormat="1">
      <c r="A115" s="13" t="str">
        <f>UsedForPicklists!$C$3</f>
        <v>RUS</v>
      </c>
      <c r="B115" s="13" t="str">
        <f>TEXT('File Input'!$C$11,"yyyymmdd")</f>
        <v>yyyymmdd</v>
      </c>
      <c r="C115" s="16"/>
      <c r="D115" s="16"/>
      <c r="E115" s="16"/>
      <c r="F115" s="18"/>
      <c r="G115" s="18"/>
      <c r="H115" s="18"/>
      <c r="I115" s="18"/>
      <c r="J115" s="18"/>
      <c r="K115" s="18"/>
      <c r="L115" s="18"/>
    </row>
    <row r="116" spans="1:12" s="11" customFormat="1">
      <c r="A116" s="13" t="str">
        <f>UsedForPicklists!$C$3</f>
        <v>RUS</v>
      </c>
      <c r="B116" s="13" t="str">
        <f>TEXT('File Input'!$C$11,"yyyymmdd")</f>
        <v>yyyymmdd</v>
      </c>
      <c r="C116" s="16"/>
      <c r="D116" s="16"/>
      <c r="E116" s="16"/>
      <c r="F116" s="18"/>
      <c r="G116" s="18"/>
      <c r="H116" s="18"/>
      <c r="I116" s="18"/>
      <c r="J116" s="18"/>
      <c r="K116" s="18"/>
      <c r="L116" s="18"/>
    </row>
    <row r="117" spans="1:12" s="11" customFormat="1">
      <c r="A117" s="13" t="str">
        <f>UsedForPicklists!$C$3</f>
        <v>RUS</v>
      </c>
      <c r="B117" s="13" t="str">
        <f>TEXT('File Input'!$C$11,"yyyymmdd")</f>
        <v>yyyymmdd</v>
      </c>
      <c r="C117" s="16"/>
      <c r="D117" s="16"/>
      <c r="E117" s="16"/>
      <c r="F117" s="18"/>
      <c r="G117" s="18"/>
      <c r="H117" s="18"/>
      <c r="I117" s="18"/>
      <c r="J117" s="18"/>
      <c r="K117" s="18"/>
      <c r="L117" s="18"/>
    </row>
    <row r="118" spans="1:12" s="11" customFormat="1">
      <c r="A118" s="13" t="str">
        <f>UsedForPicklists!$C$3</f>
        <v>RUS</v>
      </c>
      <c r="B118" s="13" t="str">
        <f>TEXT('File Input'!$C$11,"yyyymmdd")</f>
        <v>yyyymmdd</v>
      </c>
      <c r="C118" s="16"/>
      <c r="D118" s="16"/>
      <c r="E118" s="16"/>
      <c r="F118" s="18"/>
      <c r="G118" s="18"/>
      <c r="H118" s="18"/>
      <c r="I118" s="18"/>
      <c r="J118" s="18"/>
      <c r="K118" s="18"/>
      <c r="L118" s="18"/>
    </row>
    <row r="119" spans="1:12" s="11" customFormat="1">
      <c r="A119" s="13" t="str">
        <f>UsedForPicklists!$C$3</f>
        <v>RUS</v>
      </c>
      <c r="B119" s="13" t="str">
        <f>TEXT('File Input'!$C$11,"yyyymmdd")</f>
        <v>yyyymmdd</v>
      </c>
      <c r="C119" s="16"/>
      <c r="D119" s="16"/>
      <c r="E119" s="16"/>
      <c r="F119" s="18"/>
      <c r="G119" s="18"/>
      <c r="H119" s="18"/>
      <c r="I119" s="18"/>
      <c r="J119" s="18"/>
      <c r="K119" s="18"/>
      <c r="L119" s="18"/>
    </row>
    <row r="120" spans="1:12" s="11" customFormat="1">
      <c r="A120" s="13" t="str">
        <f>UsedForPicklists!$C$3</f>
        <v>RUS</v>
      </c>
      <c r="B120" s="13" t="str">
        <f>TEXT('File Input'!$C$11,"yyyymmdd")</f>
        <v>yyyymmdd</v>
      </c>
      <c r="C120" s="16"/>
      <c r="D120" s="16"/>
      <c r="E120" s="16"/>
      <c r="F120" s="18"/>
      <c r="G120" s="18"/>
      <c r="H120" s="18"/>
      <c r="I120" s="18"/>
      <c r="J120" s="18"/>
      <c r="K120" s="18"/>
      <c r="L120" s="18"/>
    </row>
    <row r="121" spans="1:12" s="11" customFormat="1">
      <c r="A121" s="13" t="str">
        <f>UsedForPicklists!$C$3</f>
        <v>RUS</v>
      </c>
      <c r="B121" s="13" t="str">
        <f>TEXT('File Input'!$C$11,"yyyymmdd")</f>
        <v>yyyymmdd</v>
      </c>
      <c r="C121" s="16"/>
      <c r="D121" s="16"/>
      <c r="E121" s="16"/>
      <c r="F121" s="18"/>
      <c r="G121" s="18"/>
      <c r="H121" s="18"/>
      <c r="I121" s="18"/>
      <c r="J121" s="18"/>
      <c r="K121" s="18"/>
      <c r="L121" s="18"/>
    </row>
    <row r="122" spans="1:12" s="11" customFormat="1">
      <c r="A122" s="13" t="str">
        <f>UsedForPicklists!$C$3</f>
        <v>RUS</v>
      </c>
      <c r="B122" s="13" t="str">
        <f>TEXT('File Input'!$C$11,"yyyymmdd")</f>
        <v>yyyymmdd</v>
      </c>
      <c r="C122" s="16"/>
      <c r="D122" s="16"/>
      <c r="E122" s="16"/>
      <c r="F122" s="18"/>
      <c r="G122" s="18"/>
      <c r="H122" s="18"/>
      <c r="I122" s="18"/>
      <c r="J122" s="18"/>
      <c r="K122" s="18"/>
      <c r="L122" s="18"/>
    </row>
    <row r="123" spans="1:12" s="11" customFormat="1">
      <c r="A123" s="13" t="str">
        <f>UsedForPicklists!$C$3</f>
        <v>RUS</v>
      </c>
      <c r="B123" s="13" t="str">
        <f>TEXT('File Input'!$C$11,"yyyymmdd")</f>
        <v>yyyymmdd</v>
      </c>
      <c r="C123" s="16"/>
      <c r="D123" s="16"/>
      <c r="E123" s="16"/>
      <c r="F123" s="18"/>
      <c r="G123" s="18"/>
      <c r="H123" s="18"/>
      <c r="I123" s="18"/>
      <c r="J123" s="18"/>
      <c r="K123" s="18"/>
      <c r="L123" s="18"/>
    </row>
    <row r="124" spans="1:12" s="11" customFormat="1">
      <c r="A124" s="13" t="str">
        <f>UsedForPicklists!$C$3</f>
        <v>RUS</v>
      </c>
      <c r="B124" s="13" t="str">
        <f>TEXT('File Input'!$C$11,"yyyymmdd")</f>
        <v>yyyymmdd</v>
      </c>
      <c r="C124" s="16"/>
      <c r="D124" s="16"/>
      <c r="E124" s="16"/>
      <c r="F124" s="18"/>
      <c r="G124" s="18"/>
      <c r="H124" s="18"/>
      <c r="I124" s="18"/>
      <c r="J124" s="18"/>
      <c r="K124" s="18"/>
      <c r="L124" s="18"/>
    </row>
    <row r="125" spans="1:12" s="11" customFormat="1">
      <c r="A125" s="13" t="str">
        <f>UsedForPicklists!$C$3</f>
        <v>RUS</v>
      </c>
      <c r="B125" s="13" t="str">
        <f>TEXT('File Input'!$C$11,"yyyymmdd")</f>
        <v>yyyymmdd</v>
      </c>
      <c r="C125" s="16"/>
      <c r="D125" s="16"/>
      <c r="E125" s="16"/>
      <c r="F125" s="18"/>
      <c r="G125" s="18"/>
      <c r="H125" s="18"/>
      <c r="I125" s="18"/>
      <c r="J125" s="18"/>
      <c r="K125" s="18"/>
      <c r="L125" s="18"/>
    </row>
    <row r="126" spans="1:12" s="11" customFormat="1">
      <c r="A126" s="13" t="str">
        <f>UsedForPicklists!$C$3</f>
        <v>RUS</v>
      </c>
      <c r="B126" s="13" t="str">
        <f>TEXT('File Input'!$C$11,"yyyymmdd")</f>
        <v>yyyymmdd</v>
      </c>
      <c r="C126" s="16"/>
      <c r="D126" s="16"/>
      <c r="E126" s="16"/>
      <c r="F126" s="18"/>
      <c r="G126" s="18"/>
      <c r="H126" s="18"/>
      <c r="I126" s="18"/>
      <c r="J126" s="18"/>
      <c r="K126" s="18"/>
      <c r="L126" s="18"/>
    </row>
    <row r="127" spans="1:12" s="11" customFormat="1">
      <c r="A127" s="13" t="str">
        <f>UsedForPicklists!$C$3</f>
        <v>RUS</v>
      </c>
      <c r="B127" s="13" t="str">
        <f>TEXT('File Input'!$C$11,"yyyymmdd")</f>
        <v>yyyymmdd</v>
      </c>
      <c r="C127" s="16"/>
      <c r="D127" s="16"/>
      <c r="E127" s="16"/>
      <c r="F127" s="18"/>
      <c r="G127" s="18"/>
      <c r="H127" s="18"/>
      <c r="I127" s="18"/>
      <c r="J127" s="18"/>
      <c r="K127" s="18"/>
      <c r="L127" s="18"/>
    </row>
    <row r="128" spans="1:12" s="11" customFormat="1">
      <c r="A128" s="13" t="str">
        <f>UsedForPicklists!$C$3</f>
        <v>RUS</v>
      </c>
      <c r="B128" s="13" t="str">
        <f>TEXT('File Input'!$C$11,"yyyymmdd")</f>
        <v>yyyymmdd</v>
      </c>
      <c r="C128" s="16"/>
      <c r="D128" s="16"/>
      <c r="E128" s="16"/>
      <c r="F128" s="18"/>
      <c r="G128" s="18"/>
      <c r="H128" s="18"/>
      <c r="I128" s="18"/>
      <c r="J128" s="18"/>
      <c r="K128" s="18"/>
      <c r="L128" s="18"/>
    </row>
    <row r="129" spans="1:12" s="11" customFormat="1">
      <c r="A129" s="13" t="str">
        <f>UsedForPicklists!$C$3</f>
        <v>RUS</v>
      </c>
      <c r="B129" s="13" t="str">
        <f>TEXT('File Input'!$C$11,"yyyymmdd")</f>
        <v>yyyymmdd</v>
      </c>
      <c r="C129" s="16"/>
      <c r="D129" s="16"/>
      <c r="E129" s="16"/>
      <c r="F129" s="18"/>
      <c r="G129" s="18"/>
      <c r="H129" s="18"/>
      <c r="I129" s="18"/>
      <c r="J129" s="18"/>
      <c r="K129" s="18"/>
      <c r="L129" s="18"/>
    </row>
    <row r="130" spans="1:12" s="11" customFormat="1">
      <c r="A130" s="13" t="str">
        <f>UsedForPicklists!$C$3</f>
        <v>RUS</v>
      </c>
      <c r="B130" s="13" t="str">
        <f>TEXT('File Input'!$C$11,"yyyymmdd")</f>
        <v>yyyymmdd</v>
      </c>
      <c r="C130" s="16"/>
      <c r="D130" s="16"/>
      <c r="E130" s="16"/>
      <c r="F130" s="18"/>
      <c r="G130" s="18"/>
      <c r="H130" s="18"/>
      <c r="I130" s="18"/>
      <c r="J130" s="18"/>
      <c r="K130" s="18"/>
      <c r="L130" s="18"/>
    </row>
    <row r="131" spans="1:12" s="11" customFormat="1">
      <c r="A131" s="13" t="str">
        <f>UsedForPicklists!$C$3</f>
        <v>RUS</v>
      </c>
      <c r="B131" s="13" t="str">
        <f>TEXT('File Input'!$C$11,"yyyymmdd")</f>
        <v>yyyymmdd</v>
      </c>
      <c r="C131" s="16"/>
      <c r="D131" s="16"/>
      <c r="E131" s="16"/>
      <c r="F131" s="18"/>
      <c r="G131" s="18"/>
      <c r="H131" s="18"/>
      <c r="I131" s="18"/>
      <c r="J131" s="18"/>
      <c r="K131" s="18"/>
      <c r="L131" s="18"/>
    </row>
    <row r="132" spans="1:12" s="11" customFormat="1">
      <c r="A132" s="13" t="str">
        <f>UsedForPicklists!$C$3</f>
        <v>RUS</v>
      </c>
      <c r="B132" s="13" t="str">
        <f>TEXT('File Input'!$C$11,"yyyymmdd")</f>
        <v>yyyymmdd</v>
      </c>
      <c r="C132" s="16"/>
      <c r="D132" s="16"/>
      <c r="E132" s="16"/>
      <c r="F132" s="18"/>
      <c r="G132" s="18"/>
      <c r="H132" s="18"/>
      <c r="I132" s="18"/>
      <c r="J132" s="18"/>
      <c r="K132" s="18"/>
      <c r="L132" s="18"/>
    </row>
    <row r="133" spans="1:12" s="11" customFormat="1">
      <c r="A133" s="13" t="str">
        <f>UsedForPicklists!$C$3</f>
        <v>RUS</v>
      </c>
      <c r="B133" s="13" t="str">
        <f>TEXT('File Input'!$C$11,"yyyymmdd")</f>
        <v>yyyymmdd</v>
      </c>
      <c r="C133" s="16"/>
      <c r="D133" s="16"/>
      <c r="E133" s="16"/>
      <c r="F133" s="18"/>
      <c r="G133" s="18"/>
      <c r="H133" s="18"/>
      <c r="I133" s="18"/>
      <c r="J133" s="18"/>
      <c r="K133" s="18"/>
      <c r="L133" s="18"/>
    </row>
    <row r="134" spans="1:12" s="11" customFormat="1">
      <c r="A134" s="13" t="str">
        <f>UsedForPicklists!$C$3</f>
        <v>RUS</v>
      </c>
      <c r="B134" s="13" t="str">
        <f>TEXT('File Input'!$C$11,"yyyymmdd")</f>
        <v>yyyymmdd</v>
      </c>
      <c r="C134" s="16"/>
      <c r="D134" s="16"/>
      <c r="E134" s="16"/>
      <c r="F134" s="18"/>
      <c r="G134" s="18"/>
      <c r="H134" s="18"/>
      <c r="I134" s="18"/>
      <c r="J134" s="18"/>
      <c r="K134" s="18"/>
      <c r="L134" s="18"/>
    </row>
    <row r="135" spans="1:12" s="11" customFormat="1">
      <c r="A135" s="13" t="str">
        <f>UsedForPicklists!$C$3</f>
        <v>RUS</v>
      </c>
      <c r="B135" s="13" t="str">
        <f>TEXT('File Input'!$C$11,"yyyymmdd")</f>
        <v>yyyymmdd</v>
      </c>
      <c r="C135" s="16"/>
      <c r="D135" s="16"/>
      <c r="E135" s="16"/>
      <c r="F135" s="18"/>
      <c r="G135" s="18"/>
      <c r="H135" s="18"/>
      <c r="I135" s="18"/>
      <c r="J135" s="18"/>
      <c r="K135" s="18"/>
      <c r="L135" s="18"/>
    </row>
    <row r="136" spans="1:12" s="11" customFormat="1">
      <c r="A136" s="13" t="str">
        <f>UsedForPicklists!$C$3</f>
        <v>RUS</v>
      </c>
      <c r="B136" s="13" t="str">
        <f>TEXT('File Input'!$C$11,"yyyymmdd")</f>
        <v>yyyymmdd</v>
      </c>
      <c r="C136" s="16"/>
      <c r="D136" s="16"/>
      <c r="E136" s="16"/>
      <c r="F136" s="18"/>
      <c r="G136" s="18"/>
      <c r="H136" s="18"/>
      <c r="I136" s="18"/>
      <c r="J136" s="18"/>
      <c r="K136" s="18"/>
      <c r="L136" s="18"/>
    </row>
    <row r="137" spans="1:12" s="11" customFormat="1">
      <c r="A137" s="13" t="str">
        <f>UsedForPicklists!$C$3</f>
        <v>RUS</v>
      </c>
      <c r="B137" s="13" t="str">
        <f>TEXT('File Input'!$C$11,"yyyymmdd")</f>
        <v>yyyymmdd</v>
      </c>
      <c r="C137" s="16"/>
      <c r="D137" s="16"/>
      <c r="E137" s="16"/>
      <c r="F137" s="18"/>
      <c r="G137" s="18"/>
      <c r="H137" s="18"/>
      <c r="I137" s="18"/>
      <c r="J137" s="18"/>
      <c r="K137" s="18"/>
      <c r="L137" s="18"/>
    </row>
    <row r="138" spans="1:12" s="11" customFormat="1">
      <c r="A138" s="13" t="str">
        <f>UsedForPicklists!$C$3</f>
        <v>RUS</v>
      </c>
      <c r="B138" s="13" t="str">
        <f>TEXT('File Input'!$C$11,"yyyymmdd")</f>
        <v>yyyymmdd</v>
      </c>
      <c r="C138" s="16"/>
      <c r="D138" s="16"/>
      <c r="E138" s="16"/>
      <c r="F138" s="18"/>
      <c r="G138" s="18"/>
      <c r="H138" s="18"/>
      <c r="I138" s="18"/>
      <c r="J138" s="18"/>
      <c r="K138" s="18"/>
      <c r="L138" s="18"/>
    </row>
    <row r="139" spans="1:12" s="11" customFormat="1">
      <c r="A139" s="13" t="str">
        <f>UsedForPicklists!$C$3</f>
        <v>RUS</v>
      </c>
      <c r="B139" s="13" t="str">
        <f>TEXT('File Input'!$C$11,"yyyymmdd")</f>
        <v>yyyymmdd</v>
      </c>
      <c r="C139" s="16"/>
      <c r="D139" s="16"/>
      <c r="E139" s="16"/>
      <c r="F139" s="18"/>
      <c r="G139" s="18"/>
      <c r="H139" s="18"/>
      <c r="I139" s="18"/>
      <c r="J139" s="18"/>
      <c r="K139" s="18"/>
      <c r="L139" s="18"/>
    </row>
    <row r="140" spans="1:12" s="11" customFormat="1">
      <c r="A140" s="13" t="str">
        <f>UsedForPicklists!$C$3</f>
        <v>RUS</v>
      </c>
      <c r="B140" s="13" t="str">
        <f>TEXT('File Input'!$C$11,"yyyymmdd")</f>
        <v>yyyymmdd</v>
      </c>
      <c r="C140" s="16"/>
      <c r="D140" s="16"/>
      <c r="E140" s="16"/>
      <c r="F140" s="18"/>
      <c r="G140" s="18"/>
      <c r="H140" s="18"/>
      <c r="I140" s="18"/>
      <c r="J140" s="18"/>
      <c r="K140" s="18"/>
      <c r="L140" s="18"/>
    </row>
    <row r="141" spans="1:12" s="11" customFormat="1">
      <c r="A141" s="13" t="str">
        <f>UsedForPicklists!$C$3</f>
        <v>RUS</v>
      </c>
      <c r="B141" s="13" t="str">
        <f>TEXT('File Input'!$C$11,"yyyymmdd")</f>
        <v>yyyymmdd</v>
      </c>
      <c r="C141" s="16"/>
      <c r="D141" s="16"/>
      <c r="E141" s="16"/>
      <c r="F141" s="18"/>
      <c r="G141" s="18"/>
      <c r="H141" s="18"/>
      <c r="I141" s="18"/>
      <c r="J141" s="18"/>
      <c r="K141" s="18"/>
      <c r="L141" s="18"/>
    </row>
    <row r="142" spans="1:12" s="11" customFormat="1">
      <c r="A142" s="13" t="str">
        <f>UsedForPicklists!$C$3</f>
        <v>RUS</v>
      </c>
      <c r="B142" s="13" t="str">
        <f>TEXT('File Input'!$C$11,"yyyymmdd")</f>
        <v>yyyymmdd</v>
      </c>
      <c r="C142" s="16"/>
      <c r="D142" s="16"/>
      <c r="E142" s="16"/>
      <c r="F142" s="18"/>
      <c r="G142" s="18"/>
      <c r="H142" s="18"/>
      <c r="I142" s="18"/>
      <c r="J142" s="18"/>
      <c r="K142" s="18"/>
      <c r="L142" s="18"/>
    </row>
    <row r="143" spans="1:12" s="11" customFormat="1">
      <c r="A143" s="13" t="str">
        <f>UsedForPicklists!$C$3</f>
        <v>RUS</v>
      </c>
      <c r="B143" s="13" t="str">
        <f>TEXT('File Input'!$C$11,"yyyymmdd")</f>
        <v>yyyymmdd</v>
      </c>
      <c r="C143" s="16"/>
      <c r="D143" s="16"/>
      <c r="E143" s="16"/>
      <c r="F143" s="18"/>
      <c r="G143" s="18"/>
      <c r="H143" s="18"/>
      <c r="I143" s="18"/>
      <c r="J143" s="18"/>
      <c r="K143" s="18"/>
      <c r="L143" s="18"/>
    </row>
    <row r="144" spans="1:12" s="11" customFormat="1">
      <c r="A144" s="13" t="str">
        <f>UsedForPicklists!$C$3</f>
        <v>RUS</v>
      </c>
      <c r="B144" s="13" t="str">
        <f>TEXT('File Input'!$C$11,"yyyymmdd")</f>
        <v>yyyymmdd</v>
      </c>
      <c r="C144" s="16"/>
      <c r="D144" s="16"/>
      <c r="E144" s="16"/>
      <c r="F144" s="18"/>
      <c r="G144" s="18"/>
      <c r="H144" s="18"/>
      <c r="I144" s="18"/>
      <c r="J144" s="18"/>
      <c r="K144" s="18"/>
      <c r="L144" s="18"/>
    </row>
    <row r="145" spans="1:12" s="11" customFormat="1">
      <c r="A145" s="13" t="str">
        <f>UsedForPicklists!$C$3</f>
        <v>RUS</v>
      </c>
      <c r="B145" s="13" t="str">
        <f>TEXT('File Input'!$C$11,"yyyymmdd")</f>
        <v>yyyymmdd</v>
      </c>
      <c r="C145" s="16"/>
      <c r="D145" s="16"/>
      <c r="E145" s="16"/>
      <c r="F145" s="18"/>
      <c r="G145" s="18"/>
      <c r="H145" s="18"/>
      <c r="I145" s="18"/>
      <c r="J145" s="18"/>
      <c r="K145" s="18"/>
      <c r="L145" s="18"/>
    </row>
    <row r="146" spans="1:12" s="11" customFormat="1">
      <c r="A146" s="13" t="str">
        <f>UsedForPicklists!$C$3</f>
        <v>RUS</v>
      </c>
      <c r="B146" s="13" t="str">
        <f>TEXT('File Input'!$C$11,"yyyymmdd")</f>
        <v>yyyymmdd</v>
      </c>
      <c r="C146" s="16"/>
      <c r="D146" s="16"/>
      <c r="E146" s="16"/>
      <c r="F146" s="18"/>
      <c r="G146" s="18"/>
      <c r="H146" s="18"/>
      <c r="I146" s="18"/>
      <c r="J146" s="18"/>
      <c r="K146" s="18"/>
      <c r="L146" s="18"/>
    </row>
    <row r="147" spans="1:12" s="11" customFormat="1">
      <c r="A147" s="13" t="str">
        <f>UsedForPicklists!$C$3</f>
        <v>RUS</v>
      </c>
      <c r="B147" s="13" t="str">
        <f>TEXT('File Input'!$C$11,"yyyymmdd")</f>
        <v>yyyymmdd</v>
      </c>
      <c r="C147" s="16"/>
      <c r="D147" s="16"/>
      <c r="E147" s="16"/>
      <c r="F147" s="18"/>
      <c r="G147" s="18"/>
      <c r="H147" s="18"/>
      <c r="I147" s="18"/>
      <c r="J147" s="18"/>
      <c r="K147" s="18"/>
      <c r="L147" s="18"/>
    </row>
    <row r="148" spans="1:12" s="11" customFormat="1">
      <c r="A148" s="13" t="str">
        <f>UsedForPicklists!$C$3</f>
        <v>RUS</v>
      </c>
      <c r="B148" s="13" t="str">
        <f>TEXT('File Input'!$C$11,"yyyymmdd")</f>
        <v>yyyymmdd</v>
      </c>
      <c r="C148" s="16"/>
      <c r="D148" s="16"/>
      <c r="E148" s="16"/>
      <c r="F148" s="18"/>
      <c r="G148" s="18"/>
      <c r="H148" s="18"/>
      <c r="I148" s="18"/>
      <c r="J148" s="18"/>
      <c r="K148" s="18"/>
      <c r="L148" s="18"/>
    </row>
    <row r="149" spans="1:12" s="11" customFormat="1">
      <c r="A149" s="13" t="str">
        <f>UsedForPicklists!$C$3</f>
        <v>RUS</v>
      </c>
      <c r="B149" s="13" t="str">
        <f>TEXT('File Input'!$C$11,"yyyymmdd")</f>
        <v>yyyymmdd</v>
      </c>
      <c r="C149" s="16"/>
      <c r="D149" s="16"/>
      <c r="E149" s="16"/>
      <c r="F149" s="18"/>
      <c r="G149" s="18"/>
      <c r="H149" s="18"/>
      <c r="I149" s="18"/>
      <c r="J149" s="18"/>
      <c r="K149" s="18"/>
      <c r="L149" s="18"/>
    </row>
    <row r="150" spans="1:12" s="11" customFormat="1">
      <c r="A150" s="13" t="str">
        <f>UsedForPicklists!$C$3</f>
        <v>RUS</v>
      </c>
      <c r="B150" s="13" t="str">
        <f>TEXT('File Input'!$C$11,"yyyymmdd")</f>
        <v>yyyymmdd</v>
      </c>
      <c r="C150" s="16"/>
      <c r="D150" s="16"/>
      <c r="E150" s="16"/>
      <c r="F150" s="18"/>
      <c r="G150" s="18"/>
      <c r="H150" s="18"/>
      <c r="I150" s="18"/>
      <c r="J150" s="18"/>
      <c r="K150" s="18"/>
      <c r="L150" s="18"/>
    </row>
    <row r="151" spans="1:12" s="11" customFormat="1">
      <c r="A151" s="13" t="str">
        <f>UsedForPicklists!$C$3</f>
        <v>RUS</v>
      </c>
      <c r="B151" s="13" t="str">
        <f>TEXT('File Input'!$C$11,"yyyymmdd")</f>
        <v>yyyymmdd</v>
      </c>
      <c r="C151" s="16"/>
      <c r="D151" s="16"/>
      <c r="E151" s="16"/>
      <c r="F151" s="18"/>
      <c r="G151" s="18"/>
      <c r="H151" s="18"/>
      <c r="I151" s="18"/>
      <c r="J151" s="18"/>
      <c r="K151" s="18"/>
      <c r="L151" s="18"/>
    </row>
    <row r="152" spans="1:12" s="11" customFormat="1">
      <c r="A152" s="13" t="str">
        <f>UsedForPicklists!$C$3</f>
        <v>RUS</v>
      </c>
      <c r="B152" s="13" t="str">
        <f>TEXT('File Input'!$C$11,"yyyymmdd")</f>
        <v>yyyymmdd</v>
      </c>
      <c r="C152" s="16"/>
      <c r="D152" s="16"/>
      <c r="E152" s="16"/>
      <c r="F152" s="18"/>
      <c r="G152" s="18"/>
      <c r="H152" s="18"/>
      <c r="I152" s="18"/>
      <c r="J152" s="18"/>
      <c r="K152" s="18"/>
      <c r="L152" s="18"/>
    </row>
    <row r="153" spans="1:12" s="11" customFormat="1">
      <c r="A153" s="13" t="str">
        <f>UsedForPicklists!$C$3</f>
        <v>RUS</v>
      </c>
      <c r="B153" s="13" t="str">
        <f>TEXT('File Input'!$C$11,"yyyymmdd")</f>
        <v>yyyymmdd</v>
      </c>
      <c r="C153" s="16"/>
      <c r="D153" s="16"/>
      <c r="E153" s="16"/>
      <c r="F153" s="18"/>
      <c r="G153" s="18"/>
      <c r="H153" s="18"/>
      <c r="I153" s="18"/>
      <c r="J153" s="18"/>
      <c r="K153" s="18"/>
      <c r="L153" s="18"/>
    </row>
    <row r="154" spans="1:12" s="11" customFormat="1">
      <c r="A154" s="13" t="str">
        <f>UsedForPicklists!$C$3</f>
        <v>RUS</v>
      </c>
      <c r="B154" s="13" t="str">
        <f>TEXT('File Input'!$C$11,"yyyymmdd")</f>
        <v>yyyymmdd</v>
      </c>
      <c r="C154" s="16"/>
      <c r="D154" s="16"/>
      <c r="E154" s="16"/>
      <c r="F154" s="18"/>
      <c r="G154" s="18"/>
      <c r="H154" s="18"/>
      <c r="I154" s="18"/>
      <c r="J154" s="18"/>
      <c r="K154" s="18"/>
      <c r="L154" s="18"/>
    </row>
    <row r="155" spans="1:12" s="11" customFormat="1">
      <c r="A155" s="13" t="str">
        <f>UsedForPicklists!$C$3</f>
        <v>RUS</v>
      </c>
      <c r="B155" s="13" t="str">
        <f>TEXT('File Input'!$C$11,"yyyymmdd")</f>
        <v>yyyymmdd</v>
      </c>
      <c r="C155" s="16"/>
      <c r="D155" s="16"/>
      <c r="E155" s="16"/>
      <c r="F155" s="18"/>
      <c r="G155" s="18"/>
      <c r="H155" s="18"/>
      <c r="I155" s="18"/>
      <c r="J155" s="18"/>
      <c r="K155" s="18"/>
      <c r="L155" s="18"/>
    </row>
    <row r="156" spans="1:12" s="11" customFormat="1">
      <c r="A156" s="13" t="str">
        <f>UsedForPicklists!$C$3</f>
        <v>RUS</v>
      </c>
      <c r="B156" s="13" t="str">
        <f>TEXT('File Input'!$C$11,"yyyymmdd")</f>
        <v>yyyymmdd</v>
      </c>
      <c r="C156" s="16"/>
      <c r="D156" s="16"/>
      <c r="E156" s="16"/>
      <c r="F156" s="18"/>
      <c r="G156" s="18"/>
      <c r="H156" s="18"/>
      <c r="I156" s="18"/>
      <c r="J156" s="18"/>
      <c r="K156" s="18"/>
      <c r="L156" s="18"/>
    </row>
    <row r="157" spans="1:12" s="11" customFormat="1">
      <c r="A157" s="13" t="str">
        <f>UsedForPicklists!$C$3</f>
        <v>RUS</v>
      </c>
      <c r="B157" s="13" t="str">
        <f>TEXT('File Input'!$C$11,"yyyymmdd")</f>
        <v>yyyymmdd</v>
      </c>
      <c r="C157" s="16"/>
      <c r="D157" s="16"/>
      <c r="E157" s="16"/>
      <c r="F157" s="18"/>
      <c r="G157" s="18"/>
      <c r="H157" s="18"/>
      <c r="I157" s="18"/>
      <c r="J157" s="18"/>
      <c r="K157" s="18"/>
      <c r="L157" s="18"/>
    </row>
    <row r="158" spans="1:12" s="11" customFormat="1">
      <c r="A158" s="13" t="str">
        <f>UsedForPicklists!$C$3</f>
        <v>RUS</v>
      </c>
      <c r="B158" s="13" t="str">
        <f>TEXT('File Input'!$C$11,"yyyymmdd")</f>
        <v>yyyymmdd</v>
      </c>
      <c r="C158" s="16"/>
      <c r="D158" s="16"/>
      <c r="E158" s="16"/>
      <c r="F158" s="18"/>
      <c r="G158" s="18"/>
      <c r="H158" s="18"/>
      <c r="I158" s="18"/>
      <c r="J158" s="18"/>
      <c r="K158" s="18"/>
      <c r="L158" s="18"/>
    </row>
    <row r="159" spans="1:12" s="11" customFormat="1">
      <c r="A159" s="13" t="str">
        <f>UsedForPicklists!$C$3</f>
        <v>RUS</v>
      </c>
      <c r="B159" s="13" t="str">
        <f>TEXT('File Input'!$C$11,"yyyymmdd")</f>
        <v>yyyymmdd</v>
      </c>
      <c r="C159" s="16"/>
      <c r="D159" s="16"/>
      <c r="E159" s="16"/>
      <c r="F159" s="18"/>
      <c r="G159" s="18"/>
      <c r="H159" s="18"/>
      <c r="I159" s="18"/>
      <c r="J159" s="18"/>
      <c r="K159" s="18"/>
      <c r="L159" s="18"/>
    </row>
    <row r="160" spans="1:12" s="11" customFormat="1">
      <c r="A160" s="13" t="str">
        <f>UsedForPicklists!$C$3</f>
        <v>RUS</v>
      </c>
      <c r="B160" s="13" t="str">
        <f>TEXT('File Input'!$C$11,"yyyymmdd")</f>
        <v>yyyymmdd</v>
      </c>
      <c r="C160" s="16"/>
      <c r="D160" s="16"/>
      <c r="E160" s="16"/>
      <c r="F160" s="18"/>
      <c r="G160" s="18"/>
      <c r="H160" s="18"/>
      <c r="I160" s="18"/>
      <c r="J160" s="18"/>
      <c r="K160" s="18"/>
      <c r="L160" s="18"/>
    </row>
    <row r="161" spans="1:12" s="11" customFormat="1">
      <c r="A161" s="13" t="str">
        <f>UsedForPicklists!$C$3</f>
        <v>RUS</v>
      </c>
      <c r="B161" s="13" t="str">
        <f>TEXT('File Input'!$C$11,"yyyymmdd")</f>
        <v>yyyymmdd</v>
      </c>
      <c r="C161" s="16"/>
      <c r="D161" s="16"/>
      <c r="E161" s="16"/>
      <c r="F161" s="18"/>
      <c r="G161" s="18"/>
      <c r="H161" s="18"/>
      <c r="I161" s="18"/>
      <c r="J161" s="18"/>
      <c r="K161" s="18"/>
      <c r="L161" s="18"/>
    </row>
    <row r="162" spans="1:12" s="11" customFormat="1">
      <c r="A162" s="13" t="str">
        <f>UsedForPicklists!$C$3</f>
        <v>RUS</v>
      </c>
      <c r="B162" s="13" t="str">
        <f>TEXT('File Input'!$C$11,"yyyymmdd")</f>
        <v>yyyymmdd</v>
      </c>
      <c r="C162" s="16"/>
      <c r="D162" s="16"/>
      <c r="E162" s="16"/>
      <c r="F162" s="18"/>
      <c r="G162" s="18"/>
      <c r="H162" s="18"/>
      <c r="I162" s="18"/>
      <c r="J162" s="18"/>
      <c r="K162" s="18"/>
      <c r="L162" s="18"/>
    </row>
    <row r="163" spans="1:12" s="11" customFormat="1">
      <c r="A163" s="13" t="str">
        <f>UsedForPicklists!$C$3</f>
        <v>RUS</v>
      </c>
      <c r="B163" s="13" t="str">
        <f>TEXT('File Input'!$C$11,"yyyymmdd")</f>
        <v>yyyymmdd</v>
      </c>
      <c r="C163" s="16"/>
      <c r="D163" s="16"/>
      <c r="E163" s="16"/>
      <c r="F163" s="18"/>
      <c r="G163" s="18"/>
      <c r="H163" s="18"/>
      <c r="I163" s="18"/>
      <c r="J163" s="18"/>
      <c r="K163" s="18"/>
      <c r="L163" s="18"/>
    </row>
    <row r="164" spans="1:12" s="11" customFormat="1">
      <c r="A164" s="13" t="str">
        <f>UsedForPicklists!$C$3</f>
        <v>RUS</v>
      </c>
      <c r="B164" s="13" t="str">
        <f>TEXT('File Input'!$C$11,"yyyymmdd")</f>
        <v>yyyymmdd</v>
      </c>
      <c r="C164" s="16"/>
      <c r="D164" s="16"/>
      <c r="E164" s="16"/>
      <c r="F164" s="18"/>
      <c r="G164" s="18"/>
      <c r="H164" s="18"/>
      <c r="I164" s="18"/>
      <c r="J164" s="18"/>
      <c r="K164" s="18"/>
      <c r="L164" s="18"/>
    </row>
    <row r="165" spans="1:12" s="11" customFormat="1">
      <c r="A165" s="13" t="str">
        <f>UsedForPicklists!$C$3</f>
        <v>RUS</v>
      </c>
      <c r="B165" s="13" t="str">
        <f>TEXT('File Input'!$C$11,"yyyymmdd")</f>
        <v>yyyymmdd</v>
      </c>
      <c r="C165" s="16"/>
      <c r="D165" s="16"/>
      <c r="E165" s="16"/>
      <c r="F165" s="18"/>
      <c r="G165" s="18"/>
      <c r="H165" s="18"/>
      <c r="I165" s="18"/>
      <c r="J165" s="18"/>
      <c r="K165" s="18"/>
      <c r="L165" s="18"/>
    </row>
    <row r="166" spans="1:12" s="11" customFormat="1">
      <c r="A166" s="13" t="str">
        <f>UsedForPicklists!$C$3</f>
        <v>RUS</v>
      </c>
      <c r="B166" s="13" t="str">
        <f>TEXT('File Input'!$C$11,"yyyymmdd")</f>
        <v>yyyymmdd</v>
      </c>
      <c r="C166" s="16"/>
      <c r="D166" s="16"/>
      <c r="E166" s="16"/>
      <c r="F166" s="18"/>
      <c r="G166" s="18"/>
      <c r="H166" s="18"/>
      <c r="I166" s="18"/>
      <c r="J166" s="18"/>
      <c r="K166" s="18"/>
      <c r="L166" s="18"/>
    </row>
    <row r="167" spans="1:12" s="11" customFormat="1">
      <c r="A167" s="13" t="str">
        <f>UsedForPicklists!$C$3</f>
        <v>RUS</v>
      </c>
      <c r="B167" s="13" t="str">
        <f>TEXT('File Input'!$C$11,"yyyymmdd")</f>
        <v>yyyymmdd</v>
      </c>
      <c r="C167" s="16"/>
      <c r="D167" s="16"/>
      <c r="E167" s="16"/>
      <c r="F167" s="18"/>
      <c r="G167" s="18"/>
      <c r="H167" s="18"/>
      <c r="I167" s="18"/>
      <c r="J167" s="18"/>
      <c r="K167" s="18"/>
      <c r="L167" s="18"/>
    </row>
    <row r="168" spans="1:12" s="11" customFormat="1">
      <c r="A168" s="13" t="str">
        <f>UsedForPicklists!$C$3</f>
        <v>RUS</v>
      </c>
      <c r="B168" s="13" t="str">
        <f>TEXT('File Input'!$C$11,"yyyymmdd")</f>
        <v>yyyymmdd</v>
      </c>
      <c r="C168" s="16"/>
      <c r="D168" s="16"/>
      <c r="E168" s="16"/>
      <c r="F168" s="18"/>
      <c r="G168" s="18"/>
      <c r="H168" s="18"/>
      <c r="I168" s="18"/>
      <c r="J168" s="18"/>
      <c r="K168" s="18"/>
      <c r="L168" s="18"/>
    </row>
    <row r="169" spans="1:12" s="11" customFormat="1">
      <c r="A169" s="13" t="str">
        <f>UsedForPicklists!$C$3</f>
        <v>RUS</v>
      </c>
      <c r="B169" s="13" t="str">
        <f>TEXT('File Input'!$C$11,"yyyymmdd")</f>
        <v>yyyymmdd</v>
      </c>
      <c r="C169" s="16"/>
      <c r="D169" s="16"/>
      <c r="E169" s="16"/>
      <c r="F169" s="18"/>
      <c r="G169" s="18"/>
      <c r="H169" s="18"/>
      <c r="I169" s="18"/>
      <c r="J169" s="18"/>
      <c r="K169" s="18"/>
      <c r="L169" s="18"/>
    </row>
    <row r="170" spans="1:12" s="11" customFormat="1">
      <c r="A170" s="13" t="str">
        <f>UsedForPicklists!$C$3</f>
        <v>RUS</v>
      </c>
      <c r="B170" s="13" t="str">
        <f>TEXT('File Input'!$C$11,"yyyymmdd")</f>
        <v>yyyymmdd</v>
      </c>
      <c r="C170" s="16"/>
      <c r="D170" s="16"/>
      <c r="E170" s="16"/>
      <c r="F170" s="18"/>
      <c r="G170" s="18"/>
      <c r="H170" s="18"/>
      <c r="I170" s="18"/>
      <c r="J170" s="18"/>
      <c r="K170" s="18"/>
      <c r="L170" s="18"/>
    </row>
    <row r="171" spans="1:12" s="11" customFormat="1">
      <c r="A171" s="13" t="str">
        <f>UsedForPicklists!$C$3</f>
        <v>RUS</v>
      </c>
      <c r="B171" s="13" t="str">
        <f>TEXT('File Input'!$C$11,"yyyymmdd")</f>
        <v>yyyymmdd</v>
      </c>
      <c r="C171" s="16"/>
      <c r="D171" s="16"/>
      <c r="E171" s="16"/>
      <c r="F171" s="18"/>
      <c r="G171" s="18"/>
      <c r="H171" s="18"/>
      <c r="I171" s="18"/>
      <c r="J171" s="18"/>
      <c r="K171" s="18"/>
      <c r="L171" s="18"/>
    </row>
    <row r="172" spans="1:12" s="11" customFormat="1">
      <c r="A172" s="13" t="str">
        <f>UsedForPicklists!$C$3</f>
        <v>RUS</v>
      </c>
      <c r="B172" s="13" t="str">
        <f>TEXT('File Input'!$C$11,"yyyymmdd")</f>
        <v>yyyymmdd</v>
      </c>
      <c r="C172" s="16"/>
      <c r="D172" s="16"/>
      <c r="E172" s="16"/>
      <c r="F172" s="18"/>
      <c r="G172" s="18"/>
      <c r="H172" s="18"/>
      <c r="I172" s="18"/>
      <c r="J172" s="18"/>
      <c r="K172" s="18"/>
      <c r="L172" s="18"/>
    </row>
    <row r="173" spans="1:12" s="11" customFormat="1">
      <c r="A173" s="13" t="str">
        <f>UsedForPicklists!$C$3</f>
        <v>RUS</v>
      </c>
      <c r="B173" s="13" t="str">
        <f>TEXT('File Input'!$C$11,"yyyymmdd")</f>
        <v>yyyymmdd</v>
      </c>
      <c r="C173" s="16"/>
      <c r="D173" s="16"/>
      <c r="E173" s="16"/>
      <c r="F173" s="18"/>
      <c r="G173" s="18"/>
      <c r="H173" s="18"/>
      <c r="I173" s="18"/>
      <c r="J173" s="18"/>
      <c r="K173" s="18"/>
      <c r="L173" s="18"/>
    </row>
    <row r="174" spans="1:12" s="11" customFormat="1">
      <c r="A174" s="13" t="str">
        <f>UsedForPicklists!$C$3</f>
        <v>RUS</v>
      </c>
      <c r="B174" s="13" t="str">
        <f>TEXT('File Input'!$C$11,"yyyymmdd")</f>
        <v>yyyymmdd</v>
      </c>
      <c r="C174" s="16"/>
      <c r="D174" s="16"/>
      <c r="E174" s="16"/>
      <c r="F174" s="18"/>
      <c r="G174" s="18"/>
      <c r="H174" s="18"/>
      <c r="I174" s="18"/>
      <c r="J174" s="18"/>
      <c r="K174" s="18"/>
      <c r="L174" s="18"/>
    </row>
    <row r="175" spans="1:12" s="11" customFormat="1">
      <c r="A175" s="13" t="str">
        <f>UsedForPicklists!$C$3</f>
        <v>RUS</v>
      </c>
      <c r="B175" s="13" t="str">
        <f>TEXT('File Input'!$C$11,"yyyymmdd")</f>
        <v>yyyymmdd</v>
      </c>
      <c r="C175" s="16"/>
      <c r="D175" s="16"/>
      <c r="E175" s="16"/>
      <c r="F175" s="18"/>
      <c r="G175" s="18"/>
      <c r="H175" s="18"/>
      <c r="I175" s="18"/>
      <c r="J175" s="18"/>
      <c r="K175" s="18"/>
      <c r="L175" s="18"/>
    </row>
    <row r="176" spans="1:12" s="11" customFormat="1">
      <c r="A176" s="13" t="str">
        <f>UsedForPicklists!$C$3</f>
        <v>RUS</v>
      </c>
      <c r="B176" s="13" t="str">
        <f>TEXT('File Input'!$C$11,"yyyymmdd")</f>
        <v>yyyymmdd</v>
      </c>
      <c r="C176" s="16"/>
      <c r="D176" s="16"/>
      <c r="E176" s="16"/>
      <c r="F176" s="18"/>
      <c r="G176" s="18"/>
      <c r="H176" s="18"/>
      <c r="I176" s="18"/>
      <c r="J176" s="18"/>
      <c r="K176" s="18"/>
      <c r="L176" s="18"/>
    </row>
    <row r="177" spans="1:12" s="11" customFormat="1">
      <c r="A177" s="13" t="str">
        <f>UsedForPicklists!$C$3</f>
        <v>RUS</v>
      </c>
      <c r="B177" s="13" t="str">
        <f>TEXT('File Input'!$C$11,"yyyymmdd")</f>
        <v>yyyymmdd</v>
      </c>
      <c r="C177" s="16"/>
      <c r="D177" s="16"/>
      <c r="E177" s="16"/>
      <c r="F177" s="18"/>
      <c r="G177" s="18"/>
      <c r="H177" s="18"/>
      <c r="I177" s="18"/>
      <c r="J177" s="18"/>
      <c r="K177" s="18"/>
      <c r="L177" s="18"/>
    </row>
    <row r="178" spans="1:12" s="11" customFormat="1">
      <c r="A178" s="13" t="str">
        <f>UsedForPicklists!$C$3</f>
        <v>RUS</v>
      </c>
      <c r="B178" s="13" t="str">
        <f>TEXT('File Input'!$C$11,"yyyymmdd")</f>
        <v>yyyymmdd</v>
      </c>
      <c r="C178" s="16"/>
      <c r="D178" s="16"/>
      <c r="E178" s="16"/>
      <c r="F178" s="18"/>
      <c r="G178" s="18"/>
      <c r="H178" s="18"/>
      <c r="I178" s="18"/>
      <c r="J178" s="18"/>
      <c r="K178" s="18"/>
      <c r="L178" s="18"/>
    </row>
  </sheetData>
  <autoFilter ref="C1:L79" xr:uid="{A7132922-B800-9942-A0B6-F9E17052C7B6}"/>
  <printOptions headings="1"/>
  <pageMargins left="0.45" right="0.45" top="0.5" bottom="0.5" header="0.3" footer="0.3"/>
  <pageSetup scale="74" orientation="landscape" r:id="rId1"/>
  <headerFooter>
    <oddHeader>&amp;A</oddHeader>
    <oddFooter>&amp;F</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UsedForPicklists!$K:$K</xm:f>
          </x14:formula1>
          <xm:sqref>C1:C1048576</xm:sqref>
        </x14:dataValidation>
        <x14:dataValidation type="list" allowBlank="1" showInputMessage="1" showErrorMessage="1" xr:uid="{00000000-0002-0000-0700-000001000000}">
          <x14:formula1>
            <xm:f>UsedForPicklists!$L:$L</xm:f>
          </x14:formula1>
          <xm:sqref>E1:E1048576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E6CA8-28FF-344B-A04C-57F5B2CEED95}">
  <sheetPr>
    <tabColor rgb="FFC00000"/>
  </sheetPr>
  <dimension ref="B1:I14"/>
  <sheetViews>
    <sheetView showGridLines="0" zoomScaleNormal="100" workbookViewId="0">
      <pane ySplit="3" topLeftCell="A4" activePane="bottomLeft" state="frozen"/>
      <selection activeCell="G25" sqref="G25"/>
      <selection pane="bottomLeft" activeCell="E21" sqref="E21"/>
    </sheetView>
  </sheetViews>
  <sheetFormatPr defaultColWidth="8.81640625" defaultRowHeight="14.5"/>
  <cols>
    <col min="1" max="1" width="3.453125" style="11" customWidth="1"/>
    <col min="2" max="2" width="24.81640625" style="11" customWidth="1"/>
    <col min="3" max="3" width="30.08984375" style="27" customWidth="1"/>
    <col min="4" max="26" width="14.08984375" style="11" customWidth="1"/>
    <col min="27" max="29" width="8.81640625" style="11"/>
    <col min="30" max="30" width="13.81640625" style="11" bestFit="1" customWidth="1"/>
    <col min="31" max="16384" width="8.81640625" style="11"/>
  </cols>
  <sheetData>
    <row r="1" spans="2:9" ht="15.5">
      <c r="B1" s="26" t="s">
        <v>636</v>
      </c>
      <c r="E1" s="28"/>
      <c r="F1" s="29" t="s">
        <v>580</v>
      </c>
    </row>
    <row r="2" spans="2:9" ht="15.5">
      <c r="B2" s="26" t="s">
        <v>581</v>
      </c>
      <c r="E2" s="30"/>
      <c r="F2" s="29" t="s">
        <v>582</v>
      </c>
      <c r="G2" s="31"/>
      <c r="H2" s="32"/>
      <c r="I2" s="29"/>
    </row>
    <row r="3" spans="2:9" ht="15.5">
      <c r="B3" s="26"/>
      <c r="F3" s="29"/>
      <c r="G3" s="31"/>
      <c r="H3" s="32"/>
      <c r="I3" s="29"/>
    </row>
    <row r="4" spans="2:9" ht="15.5">
      <c r="B4" s="33" t="s">
        <v>598</v>
      </c>
      <c r="C4" s="11"/>
    </row>
    <row r="5" spans="2:9">
      <c r="C5" s="11"/>
    </row>
    <row r="6" spans="2:9" ht="15" thickBot="1">
      <c r="C6" s="11"/>
    </row>
    <row r="7" spans="2:9" ht="16" thickBot="1">
      <c r="B7" s="76" t="s">
        <v>635</v>
      </c>
      <c r="C7" s="74" t="s">
        <v>742</v>
      </c>
    </row>
    <row r="8" spans="2:9" ht="15" thickBot="1">
      <c r="C8" s="11"/>
    </row>
    <row r="9" spans="2:9" ht="16" thickBot="1">
      <c r="B9" s="76" t="s">
        <v>628</v>
      </c>
      <c r="C9" s="74" t="s">
        <v>729</v>
      </c>
      <c r="E9" s="76" t="s">
        <v>771</v>
      </c>
      <c r="F9" s="86" t="str">
        <f>IF($C$9="[ENTER COUNTRY]","--",UsedForPicklists!$C$3)</f>
        <v>RUS</v>
      </c>
    </row>
    <row r="10" spans="2:9" ht="15" thickBot="1">
      <c r="B10" s="77"/>
      <c r="C10" s="11"/>
    </row>
    <row r="11" spans="2:9" ht="16" thickBot="1">
      <c r="B11" s="76" t="s">
        <v>629</v>
      </c>
      <c r="C11" s="75">
        <v>44329</v>
      </c>
    </row>
    <row r="12" spans="2:9">
      <c r="C12" s="11"/>
    </row>
    <row r="13" spans="2:9">
      <c r="C13" s="11"/>
    </row>
    <row r="14" spans="2:9">
      <c r="C14" s="11"/>
    </row>
  </sheetData>
  <sheetProtection algorithmName="SHA-512" hashValue="N8rUqRQlCITKD/Q8tpj87wpdtoDv5lvodPMZx5U9QcdkXqT1mAjgc/jUcAhrNCjjiFt5Yohnk59LcmVYlL+Ypg==" saltValue="YSA9/TGAl7SKNFKj6G7urg==" spinCount="100000" sheet="1" objects="1" scenarios="1"/>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7A061AD4-5086-A04C-9D63-62C0D768BD99}">
            <xm:f>MATCH(C7&amp;" "&amp;C9,UsedForPicklists!$E$6:$E$35,0)</xm:f>
            <x14:dxf>
              <font>
                <color rgb="FF006100"/>
              </font>
              <fill>
                <patternFill>
                  <bgColor rgb="FFC6EFCE"/>
                </patternFill>
              </fill>
            </x14:dxf>
          </x14:cfRule>
          <xm:sqref>B9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49CD926-5E01-5045-BA46-102453E032FC}">
          <x14:formula1>
            <xm:f>UsedForPicklists!$C$6:$C$36</xm:f>
          </x14:formula1>
          <xm:sqref>C9</xm:sqref>
        </x14:dataValidation>
        <x14:dataValidation type="list" allowBlank="1" showInputMessage="1" showErrorMessage="1" xr:uid="{5D26424D-16BB-314B-A31C-0B3E2DDC07E8}">
          <x14:formula1>
            <xm:f>UsedForPicklists!$A$6:$A$32</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E18EC-17D0-E240-9914-4D22811CF865}">
  <sheetPr>
    <tabColor theme="8"/>
  </sheetPr>
  <dimension ref="B1:AC62"/>
  <sheetViews>
    <sheetView showGridLines="0" zoomScale="81" zoomScaleNormal="100" workbookViewId="0">
      <pane ySplit="3" topLeftCell="A4" activePane="bottomLeft" state="frozen"/>
      <selection activeCell="G25" sqref="G25"/>
      <selection pane="bottomLeft" activeCell="F15" sqref="F15:H15"/>
    </sheetView>
  </sheetViews>
  <sheetFormatPr defaultColWidth="8.81640625" defaultRowHeight="14.5" outlineLevelCol="1"/>
  <cols>
    <col min="1" max="1" width="3.453125" style="89" customWidth="1"/>
    <col min="2" max="2" width="29.6328125" style="89" customWidth="1"/>
    <col min="3" max="3" width="14.08984375" style="88" customWidth="1"/>
    <col min="4" max="14" width="14.08984375" style="89" customWidth="1"/>
    <col min="15" max="26" width="14.08984375" style="89" customWidth="1" outlineLevel="1"/>
    <col min="27" max="29" width="8.81640625" style="89"/>
    <col min="30" max="30" width="13.81640625" style="89" bestFit="1" customWidth="1"/>
    <col min="31" max="16384" width="8.81640625" style="89"/>
  </cols>
  <sheetData>
    <row r="1" spans="2:29" ht="15.5">
      <c r="B1" s="87" t="s">
        <v>579</v>
      </c>
      <c r="E1" s="90"/>
      <c r="F1" s="91" t="s">
        <v>580</v>
      </c>
    </row>
    <row r="2" spans="2:29" ht="15.5">
      <c r="B2" s="87" t="s">
        <v>581</v>
      </c>
      <c r="E2" s="92"/>
      <c r="F2" s="91" t="s">
        <v>582</v>
      </c>
      <c r="G2" s="93"/>
      <c r="H2" s="94"/>
      <c r="I2" s="91"/>
    </row>
    <row r="3" spans="2:29" ht="15.5">
      <c r="B3" s="87"/>
      <c r="F3" s="91"/>
      <c r="G3" s="93"/>
      <c r="H3" s="94"/>
      <c r="I3" s="91"/>
    </row>
    <row r="4" spans="2:29" ht="16" thickBot="1">
      <c r="B4" s="95" t="s">
        <v>598</v>
      </c>
      <c r="O4" s="200" t="s">
        <v>842</v>
      </c>
      <c r="P4" s="200"/>
      <c r="Q4" s="200"/>
      <c r="R4" s="200"/>
      <c r="S4" s="200"/>
      <c r="T4" s="200"/>
      <c r="U4" s="200"/>
      <c r="V4" s="200"/>
      <c r="W4" s="200"/>
      <c r="X4" s="200"/>
      <c r="Y4" s="200"/>
      <c r="Z4" s="200"/>
    </row>
    <row r="5" spans="2:29" ht="15" customHeight="1">
      <c r="B5" s="96" t="s">
        <v>597</v>
      </c>
      <c r="C5" s="201" t="s">
        <v>780</v>
      </c>
      <c r="D5" s="202"/>
      <c r="E5" s="203"/>
      <c r="F5" s="201" t="s">
        <v>781</v>
      </c>
      <c r="G5" s="202"/>
      <c r="H5" s="203"/>
      <c r="I5" s="201" t="s">
        <v>778</v>
      </c>
      <c r="J5" s="202"/>
      <c r="K5" s="203"/>
      <c r="L5" s="201" t="s">
        <v>779</v>
      </c>
      <c r="M5" s="202"/>
      <c r="N5" s="203"/>
      <c r="O5" s="201" t="s">
        <v>840</v>
      </c>
      <c r="P5" s="202"/>
      <c r="Q5" s="203"/>
      <c r="R5" s="201" t="s">
        <v>841</v>
      </c>
      <c r="S5" s="202"/>
      <c r="T5" s="203"/>
      <c r="U5" s="201" t="s">
        <v>838</v>
      </c>
      <c r="V5" s="202"/>
      <c r="W5" s="203"/>
      <c r="X5" s="201" t="s">
        <v>839</v>
      </c>
      <c r="Y5" s="202"/>
      <c r="Z5" s="203"/>
    </row>
    <row r="6" spans="2:29" ht="16" thickBot="1">
      <c r="B6" s="79" t="str">
        <f>IF('File Input'!$C$9="[ENTER COUNTRY]","",'File Input'!$C$9)</f>
        <v>RU-Russia</v>
      </c>
      <c r="C6" s="97">
        <v>44197</v>
      </c>
      <c r="D6" s="98">
        <v>44228</v>
      </c>
      <c r="E6" s="99">
        <v>44256</v>
      </c>
      <c r="F6" s="97">
        <v>44287</v>
      </c>
      <c r="G6" s="98">
        <v>44317</v>
      </c>
      <c r="H6" s="99">
        <v>44348</v>
      </c>
      <c r="I6" s="97">
        <v>44378</v>
      </c>
      <c r="J6" s="98">
        <v>44409</v>
      </c>
      <c r="K6" s="99">
        <v>44440</v>
      </c>
      <c r="L6" s="97">
        <v>44470</v>
      </c>
      <c r="M6" s="98">
        <v>44501</v>
      </c>
      <c r="N6" s="99">
        <v>44531</v>
      </c>
      <c r="O6" s="97">
        <v>44562</v>
      </c>
      <c r="P6" s="98">
        <v>44593</v>
      </c>
      <c r="Q6" s="99">
        <v>44621</v>
      </c>
      <c r="R6" s="97">
        <v>44652</v>
      </c>
      <c r="S6" s="98">
        <v>44682</v>
      </c>
      <c r="T6" s="99">
        <v>44713</v>
      </c>
      <c r="U6" s="97">
        <v>44743</v>
      </c>
      <c r="V6" s="98">
        <v>44774</v>
      </c>
      <c r="W6" s="99">
        <v>44805</v>
      </c>
      <c r="X6" s="97">
        <v>44835</v>
      </c>
      <c r="Y6" s="98">
        <v>44866</v>
      </c>
      <c r="Z6" s="99">
        <v>44896</v>
      </c>
      <c r="AA6" s="100"/>
    </row>
    <row r="7" spans="2:29" ht="16" hidden="1" thickBot="1">
      <c r="B7" s="101"/>
      <c r="C7" s="102" t="str">
        <f>TEXT(C$6,"yyymm")</f>
        <v>yyymm</v>
      </c>
      <c r="D7" s="103" t="str">
        <f t="shared" ref="D7:M7" si="0">TEXT(D$6,"yyymm")</f>
        <v>yyymm</v>
      </c>
      <c r="E7" s="104" t="str">
        <f t="shared" si="0"/>
        <v>yyymm</v>
      </c>
      <c r="F7" s="105" t="str">
        <f t="shared" si="0"/>
        <v>yyymm</v>
      </c>
      <c r="G7" s="103" t="str">
        <f t="shared" si="0"/>
        <v>yyymm</v>
      </c>
      <c r="H7" s="104" t="str">
        <f t="shared" si="0"/>
        <v>yyymm</v>
      </c>
      <c r="I7" s="105" t="str">
        <f t="shared" si="0"/>
        <v>yyymm</v>
      </c>
      <c r="J7" s="103" t="str">
        <f t="shared" si="0"/>
        <v>yyymm</v>
      </c>
      <c r="K7" s="104" t="str">
        <f t="shared" si="0"/>
        <v>yyymm</v>
      </c>
      <c r="L7" s="105" t="str">
        <f t="shared" si="0"/>
        <v>yyymm</v>
      </c>
      <c r="M7" s="103" t="str">
        <f t="shared" si="0"/>
        <v>yyymm</v>
      </c>
      <c r="N7" s="104" t="str">
        <f>TEXT(N$6,"yyymm")</f>
        <v>yyymm</v>
      </c>
      <c r="O7" s="105" t="str">
        <f t="shared" ref="O7:Z7" si="1">TEXT(O$6,"yyymm")</f>
        <v>yyymm</v>
      </c>
      <c r="P7" s="103" t="str">
        <f t="shared" si="1"/>
        <v>yyymm</v>
      </c>
      <c r="Q7" s="104" t="str">
        <f t="shared" si="1"/>
        <v>yyymm</v>
      </c>
      <c r="R7" s="105" t="str">
        <f t="shared" si="1"/>
        <v>yyymm</v>
      </c>
      <c r="S7" s="103" t="str">
        <f t="shared" si="1"/>
        <v>yyymm</v>
      </c>
      <c r="T7" s="104" t="str">
        <f t="shared" si="1"/>
        <v>yyymm</v>
      </c>
      <c r="U7" s="105" t="str">
        <f t="shared" si="1"/>
        <v>yyymm</v>
      </c>
      <c r="V7" s="103" t="str">
        <f t="shared" si="1"/>
        <v>yyymm</v>
      </c>
      <c r="W7" s="104" t="str">
        <f t="shared" si="1"/>
        <v>yyymm</v>
      </c>
      <c r="X7" s="105" t="str">
        <f t="shared" si="1"/>
        <v>yyymm</v>
      </c>
      <c r="Y7" s="103" t="str">
        <f t="shared" si="1"/>
        <v>yyymm</v>
      </c>
      <c r="Z7" s="104" t="str">
        <f t="shared" si="1"/>
        <v>yyymm</v>
      </c>
      <c r="AA7" s="100"/>
    </row>
    <row r="8" spans="2:29">
      <c r="B8" s="106" t="s">
        <v>616</v>
      </c>
      <c r="C8" s="41"/>
      <c r="D8" s="42">
        <v>10572</v>
      </c>
      <c r="E8" s="43">
        <v>0</v>
      </c>
      <c r="F8" s="41">
        <v>2844</v>
      </c>
      <c r="G8" s="42">
        <v>0</v>
      </c>
      <c r="H8" s="43">
        <v>0</v>
      </c>
      <c r="I8" s="47">
        <v>29868</v>
      </c>
      <c r="J8" s="42">
        <v>13728</v>
      </c>
      <c r="K8" s="43">
        <v>0</v>
      </c>
      <c r="L8" s="41">
        <v>24064</v>
      </c>
      <c r="M8" s="42">
        <v>0</v>
      </c>
      <c r="N8" s="43">
        <v>0</v>
      </c>
      <c r="O8" s="41">
        <v>5249</v>
      </c>
      <c r="P8" s="42">
        <v>10000</v>
      </c>
      <c r="Q8" s="43">
        <v>0</v>
      </c>
      <c r="R8" s="41">
        <v>3414</v>
      </c>
      <c r="S8" s="42">
        <v>0</v>
      </c>
      <c r="T8" s="43">
        <v>0</v>
      </c>
      <c r="U8" s="41"/>
      <c r="V8" s="42"/>
      <c r="W8" s="43"/>
      <c r="X8" s="41"/>
      <c r="Y8" s="42"/>
      <c r="Z8" s="43"/>
    </row>
    <row r="9" spans="2:29">
      <c r="B9" s="106" t="s">
        <v>618</v>
      </c>
      <c r="C9" s="44">
        <v>2238</v>
      </c>
      <c r="D9" s="45">
        <v>4716</v>
      </c>
      <c r="E9" s="46">
        <v>326</v>
      </c>
      <c r="F9" s="44">
        <v>1068</v>
      </c>
      <c r="G9" s="45">
        <v>0</v>
      </c>
      <c r="H9" s="46">
        <v>0</v>
      </c>
      <c r="I9" s="47">
        <v>17736</v>
      </c>
      <c r="J9" s="45">
        <v>1140</v>
      </c>
      <c r="K9" s="46">
        <v>0</v>
      </c>
      <c r="L9" s="44">
        <v>7130</v>
      </c>
      <c r="M9" s="45">
        <v>220</v>
      </c>
      <c r="N9" s="46">
        <v>0</v>
      </c>
      <c r="O9" s="44">
        <v>2376</v>
      </c>
      <c r="P9" s="45">
        <v>4007</v>
      </c>
      <c r="Q9" s="46">
        <v>0</v>
      </c>
      <c r="R9" s="44">
        <v>2094</v>
      </c>
      <c r="S9" s="45">
        <v>0</v>
      </c>
      <c r="T9" s="46">
        <v>0</v>
      </c>
      <c r="U9" s="44"/>
      <c r="V9" s="45"/>
      <c r="W9" s="46"/>
      <c r="X9" s="44"/>
      <c r="Y9" s="45"/>
      <c r="Z9" s="46"/>
    </row>
    <row r="10" spans="2:29">
      <c r="B10" s="107" t="s">
        <v>573</v>
      </c>
      <c r="C10" s="47">
        <v>7477</v>
      </c>
      <c r="D10" s="48">
        <v>3278</v>
      </c>
      <c r="E10" s="49">
        <v>605</v>
      </c>
      <c r="F10" s="47">
        <v>2156</v>
      </c>
      <c r="G10" s="48">
        <v>636</v>
      </c>
      <c r="H10" s="49">
        <v>0</v>
      </c>
      <c r="I10" s="47">
        <v>18278</v>
      </c>
      <c r="J10" s="48">
        <v>5133</v>
      </c>
      <c r="K10" s="49">
        <v>0</v>
      </c>
      <c r="L10" s="47">
        <v>17448</v>
      </c>
      <c r="M10" s="48">
        <v>1500</v>
      </c>
      <c r="N10" s="49">
        <v>0</v>
      </c>
      <c r="O10" s="47">
        <v>9212</v>
      </c>
      <c r="P10" s="48">
        <v>2068</v>
      </c>
      <c r="Q10" s="49">
        <v>0</v>
      </c>
      <c r="R10" s="47">
        <v>1849</v>
      </c>
      <c r="S10" s="48">
        <v>0</v>
      </c>
      <c r="T10" s="49">
        <v>0</v>
      </c>
      <c r="U10" s="47"/>
      <c r="V10" s="48"/>
      <c r="W10" s="49"/>
      <c r="X10" s="47"/>
      <c r="Y10" s="48"/>
      <c r="Z10" s="49"/>
    </row>
    <row r="11" spans="2:29">
      <c r="B11" s="107" t="s">
        <v>854</v>
      </c>
      <c r="C11" s="47">
        <v>30587</v>
      </c>
      <c r="D11" s="48">
        <v>2184</v>
      </c>
      <c r="E11" s="49">
        <v>0</v>
      </c>
      <c r="F11" s="47">
        <v>2358</v>
      </c>
      <c r="G11" s="48">
        <v>0</v>
      </c>
      <c r="H11" s="49">
        <v>0</v>
      </c>
      <c r="I11" s="47">
        <v>45142</v>
      </c>
      <c r="J11" s="48">
        <v>4818</v>
      </c>
      <c r="K11" s="49">
        <v>0</v>
      </c>
      <c r="L11" s="47">
        <v>18085</v>
      </c>
      <c r="M11" s="48">
        <v>2070</v>
      </c>
      <c r="N11" s="49">
        <v>0</v>
      </c>
      <c r="O11" s="47">
        <v>20000</v>
      </c>
      <c r="P11" s="48">
        <v>0</v>
      </c>
      <c r="Q11" s="49">
        <v>0</v>
      </c>
      <c r="R11" s="47">
        <v>3107</v>
      </c>
      <c r="S11" s="48">
        <v>0</v>
      </c>
      <c r="T11" s="49">
        <v>0</v>
      </c>
      <c r="U11" s="47"/>
      <c r="V11" s="48"/>
      <c r="W11" s="49"/>
      <c r="X11" s="47"/>
      <c r="Y11" s="48"/>
      <c r="Z11" s="49"/>
    </row>
    <row r="12" spans="2:29">
      <c r="B12" s="107" t="s">
        <v>855</v>
      </c>
      <c r="C12" s="47">
        <v>2025</v>
      </c>
      <c r="D12" s="48">
        <v>0</v>
      </c>
      <c r="E12" s="49">
        <v>60</v>
      </c>
      <c r="F12" s="47">
        <v>370</v>
      </c>
      <c r="G12" s="48">
        <v>0</v>
      </c>
      <c r="H12" s="49">
        <v>0</v>
      </c>
      <c r="I12" s="47">
        <v>684</v>
      </c>
      <c r="J12" s="48">
        <v>415</v>
      </c>
      <c r="K12" s="49">
        <v>0</v>
      </c>
      <c r="L12" s="47">
        <v>440</v>
      </c>
      <c r="M12" s="48">
        <v>800</v>
      </c>
      <c r="N12" s="49"/>
      <c r="O12" s="47">
        <v>0</v>
      </c>
      <c r="P12" s="48">
        <v>0</v>
      </c>
      <c r="Q12" s="49">
        <v>0</v>
      </c>
      <c r="R12" s="47">
        <v>0</v>
      </c>
      <c r="S12" s="48">
        <v>0</v>
      </c>
      <c r="T12" s="49">
        <v>0</v>
      </c>
      <c r="U12" s="47"/>
      <c r="V12" s="48"/>
      <c r="W12" s="49"/>
      <c r="X12" s="47"/>
      <c r="Y12" s="48"/>
      <c r="Z12" s="49"/>
    </row>
    <row r="13" spans="2:29">
      <c r="B13" s="107" t="s">
        <v>856</v>
      </c>
      <c r="C13" s="47">
        <v>392</v>
      </c>
      <c r="D13" s="48">
        <v>0</v>
      </c>
      <c r="E13" s="49">
        <v>472</v>
      </c>
      <c r="F13" s="47">
        <v>120</v>
      </c>
      <c r="G13" s="48">
        <v>72</v>
      </c>
      <c r="H13" s="49">
        <v>0</v>
      </c>
      <c r="I13" s="47">
        <v>3447</v>
      </c>
      <c r="J13" s="48">
        <v>90</v>
      </c>
      <c r="K13" s="49">
        <v>0</v>
      </c>
      <c r="L13" s="47">
        <v>2130</v>
      </c>
      <c r="M13" s="48">
        <v>310</v>
      </c>
      <c r="N13" s="49">
        <v>0</v>
      </c>
      <c r="O13" s="47">
        <v>0</v>
      </c>
      <c r="P13" s="48">
        <v>0</v>
      </c>
      <c r="Q13" s="49">
        <v>0</v>
      </c>
      <c r="R13" s="47">
        <v>0</v>
      </c>
      <c r="S13" s="48">
        <v>0</v>
      </c>
      <c r="T13" s="49">
        <v>0</v>
      </c>
      <c r="U13" s="47"/>
      <c r="V13" s="48"/>
      <c r="W13" s="49"/>
      <c r="X13" s="47"/>
      <c r="Y13" s="48"/>
      <c r="Z13" s="49"/>
    </row>
    <row r="14" spans="2:29">
      <c r="B14" s="108" t="s">
        <v>564</v>
      </c>
      <c r="C14" s="50">
        <v>92</v>
      </c>
      <c r="D14" s="51">
        <v>504</v>
      </c>
      <c r="E14" s="52">
        <v>0</v>
      </c>
      <c r="F14" s="50">
        <v>341</v>
      </c>
      <c r="G14" s="51">
        <v>0</v>
      </c>
      <c r="H14" s="52">
        <v>0</v>
      </c>
      <c r="I14" s="50">
        <v>691</v>
      </c>
      <c r="J14" s="51">
        <v>60</v>
      </c>
      <c r="K14" s="52">
        <v>0</v>
      </c>
      <c r="L14" s="50">
        <v>2238</v>
      </c>
      <c r="M14" s="51">
        <v>1204</v>
      </c>
      <c r="N14" s="52">
        <v>0</v>
      </c>
      <c r="O14" s="50">
        <v>10891</v>
      </c>
      <c r="P14" s="51">
        <v>2336</v>
      </c>
      <c r="Q14" s="52">
        <v>0</v>
      </c>
      <c r="R14" s="50">
        <v>2710</v>
      </c>
      <c r="S14" s="51">
        <v>0</v>
      </c>
      <c r="T14" s="52">
        <v>0</v>
      </c>
      <c r="U14" s="50"/>
      <c r="V14" s="51"/>
      <c r="W14" s="52"/>
      <c r="X14" s="50"/>
      <c r="Y14" s="51"/>
      <c r="Z14" s="52"/>
    </row>
    <row r="15" spans="2:29">
      <c r="B15" s="109" t="s">
        <v>586</v>
      </c>
      <c r="C15" s="110">
        <f>SUM(C8:C14)</f>
        <v>42811</v>
      </c>
      <c r="D15" s="111">
        <f t="shared" ref="D15:Z15" si="2">SUM(D8:D14)</f>
        <v>21254</v>
      </c>
      <c r="E15" s="112">
        <f t="shared" si="2"/>
        <v>1463</v>
      </c>
      <c r="F15" s="110">
        <f t="shared" si="2"/>
        <v>9257</v>
      </c>
      <c r="G15" s="111">
        <f t="shared" si="2"/>
        <v>708</v>
      </c>
      <c r="H15" s="112">
        <f t="shared" si="2"/>
        <v>0</v>
      </c>
      <c r="I15" s="110">
        <f t="shared" si="2"/>
        <v>115846</v>
      </c>
      <c r="J15" s="111">
        <f t="shared" si="2"/>
        <v>25384</v>
      </c>
      <c r="K15" s="112">
        <f t="shared" si="2"/>
        <v>0</v>
      </c>
      <c r="L15" s="110">
        <f t="shared" si="2"/>
        <v>71535</v>
      </c>
      <c r="M15" s="111">
        <f t="shared" si="2"/>
        <v>6104</v>
      </c>
      <c r="N15" s="112">
        <f t="shared" si="2"/>
        <v>0</v>
      </c>
      <c r="O15" s="110">
        <f t="shared" si="2"/>
        <v>47728</v>
      </c>
      <c r="P15" s="111">
        <f t="shared" si="2"/>
        <v>18411</v>
      </c>
      <c r="Q15" s="112">
        <f t="shared" si="2"/>
        <v>0</v>
      </c>
      <c r="R15" s="110">
        <f t="shared" si="2"/>
        <v>13174</v>
      </c>
      <c r="S15" s="111">
        <f t="shared" si="2"/>
        <v>0</v>
      </c>
      <c r="T15" s="112">
        <f t="shared" si="2"/>
        <v>0</v>
      </c>
      <c r="U15" s="110">
        <f t="shared" si="2"/>
        <v>0</v>
      </c>
      <c r="V15" s="111">
        <f t="shared" si="2"/>
        <v>0</v>
      </c>
      <c r="W15" s="112">
        <f t="shared" si="2"/>
        <v>0</v>
      </c>
      <c r="X15" s="110">
        <f t="shared" si="2"/>
        <v>0</v>
      </c>
      <c r="Y15" s="111">
        <f t="shared" si="2"/>
        <v>0</v>
      </c>
      <c r="Z15" s="112">
        <f t="shared" si="2"/>
        <v>0</v>
      </c>
      <c r="AC15" s="113"/>
    </row>
    <row r="16" spans="2:29">
      <c r="B16" s="114" t="s">
        <v>562</v>
      </c>
      <c r="C16" s="53">
        <v>8372</v>
      </c>
      <c r="D16" s="54">
        <v>437</v>
      </c>
      <c r="E16" s="55">
        <v>484</v>
      </c>
      <c r="F16" s="53">
        <v>3263</v>
      </c>
      <c r="G16" s="54">
        <v>0</v>
      </c>
      <c r="H16" s="55">
        <v>0</v>
      </c>
      <c r="I16" s="53">
        <v>13007</v>
      </c>
      <c r="J16" s="54"/>
      <c r="K16" s="55"/>
      <c r="L16" s="53">
        <v>8000</v>
      </c>
      <c r="M16" s="54"/>
      <c r="N16" s="55">
        <v>0</v>
      </c>
      <c r="O16" s="53">
        <v>7696</v>
      </c>
      <c r="P16" s="54"/>
      <c r="Q16" s="55">
        <v>0</v>
      </c>
      <c r="R16" s="53">
        <v>3440</v>
      </c>
      <c r="S16" s="54">
        <v>0</v>
      </c>
      <c r="T16" s="55">
        <v>0</v>
      </c>
      <c r="U16" s="53"/>
      <c r="V16" s="54"/>
      <c r="W16" s="55"/>
      <c r="X16" s="53"/>
      <c r="Y16" s="54"/>
      <c r="Z16" s="55"/>
    </row>
    <row r="17" spans="2:26" ht="15" thickBot="1">
      <c r="B17" s="115" t="s">
        <v>563</v>
      </c>
      <c r="C17" s="56">
        <v>7088</v>
      </c>
      <c r="D17" s="57">
        <v>144</v>
      </c>
      <c r="E17" s="58">
        <v>146</v>
      </c>
      <c r="F17" s="56">
        <v>1677</v>
      </c>
      <c r="G17" s="57">
        <v>0</v>
      </c>
      <c r="H17" s="58">
        <v>0</v>
      </c>
      <c r="I17" s="56">
        <v>5464</v>
      </c>
      <c r="J17" s="57"/>
      <c r="K17" s="58">
        <v>0</v>
      </c>
      <c r="L17" s="56">
        <v>3000</v>
      </c>
      <c r="M17" s="57"/>
      <c r="N17" s="58">
        <v>0</v>
      </c>
      <c r="O17" s="56">
        <v>4646</v>
      </c>
      <c r="P17" s="57">
        <v>0</v>
      </c>
      <c r="Q17" s="58">
        <v>0</v>
      </c>
      <c r="R17" s="56">
        <v>1539</v>
      </c>
      <c r="S17" s="57">
        <v>0</v>
      </c>
      <c r="T17" s="58">
        <v>0</v>
      </c>
      <c r="U17" s="56"/>
      <c r="V17" s="57"/>
      <c r="W17" s="58"/>
      <c r="X17" s="56"/>
      <c r="Y17" s="57"/>
      <c r="Z17" s="58"/>
    </row>
    <row r="18" spans="2:26" ht="6" customHeight="1" thickBot="1">
      <c r="B18" s="116"/>
      <c r="C18" s="117"/>
      <c r="D18" s="118"/>
      <c r="E18" s="118"/>
      <c r="F18" s="117"/>
      <c r="G18" s="118"/>
      <c r="H18" s="118"/>
      <c r="I18" s="117"/>
      <c r="J18" s="118"/>
      <c r="K18" s="118"/>
      <c r="L18" s="117"/>
      <c r="M18" s="118"/>
      <c r="N18" s="118"/>
      <c r="O18" s="117"/>
      <c r="P18" s="118"/>
      <c r="Q18" s="118"/>
      <c r="R18" s="117"/>
      <c r="S18" s="118"/>
      <c r="T18" s="118"/>
      <c r="U18" s="117"/>
      <c r="V18" s="118"/>
      <c r="W18" s="118"/>
      <c r="X18" s="117"/>
      <c r="Y18" s="118"/>
      <c r="Z18" s="118"/>
    </row>
    <row r="19" spans="2:26">
      <c r="B19" s="196" t="s">
        <v>858</v>
      </c>
      <c r="C19" s="41">
        <v>11687</v>
      </c>
      <c r="D19" s="42">
        <v>5802</v>
      </c>
      <c r="E19" s="43">
        <v>306</v>
      </c>
      <c r="F19" s="41">
        <v>2618</v>
      </c>
      <c r="G19" s="42">
        <v>0</v>
      </c>
      <c r="H19" s="43">
        <v>0</v>
      </c>
      <c r="I19" s="41">
        <v>22699</v>
      </c>
      <c r="J19" s="42">
        <v>4974</v>
      </c>
      <c r="K19" s="43"/>
      <c r="L19" s="41">
        <v>17540</v>
      </c>
      <c r="M19" s="42">
        <v>1910</v>
      </c>
      <c r="N19" s="43">
        <v>0</v>
      </c>
      <c r="O19" s="41">
        <v>12377</v>
      </c>
      <c r="P19" s="42">
        <v>4323</v>
      </c>
      <c r="Q19" s="43">
        <v>0</v>
      </c>
      <c r="R19" s="41">
        <v>3800</v>
      </c>
      <c r="S19" s="42">
        <v>0</v>
      </c>
      <c r="T19" s="43">
        <v>0</v>
      </c>
      <c r="U19" s="41"/>
      <c r="V19" s="42"/>
      <c r="W19" s="43"/>
      <c r="X19" s="41"/>
      <c r="Y19" s="42"/>
      <c r="Z19" s="43"/>
    </row>
    <row r="20" spans="2:26">
      <c r="B20" s="107" t="s">
        <v>859</v>
      </c>
      <c r="C20" s="47">
        <v>5009</v>
      </c>
      <c r="D20" s="48">
        <v>2487</v>
      </c>
      <c r="E20" s="49">
        <v>652</v>
      </c>
      <c r="F20" s="47">
        <v>2022</v>
      </c>
      <c r="G20" s="48">
        <f>636+72</f>
        <v>708</v>
      </c>
      <c r="H20" s="49">
        <v>0</v>
      </c>
      <c r="I20" s="47">
        <v>14019</v>
      </c>
      <c r="J20" s="48">
        <v>3071</v>
      </c>
      <c r="K20" s="49"/>
      <c r="L20" s="47">
        <v>12370.320000000002</v>
      </c>
      <c r="M20" s="48">
        <v>721</v>
      </c>
      <c r="N20" s="49">
        <v>0</v>
      </c>
      <c r="O20" s="47">
        <v>10000</v>
      </c>
      <c r="P20" s="48">
        <v>2000</v>
      </c>
      <c r="Q20" s="49">
        <v>0</v>
      </c>
      <c r="R20" s="47">
        <v>3800</v>
      </c>
      <c r="S20" s="48">
        <v>0</v>
      </c>
      <c r="T20" s="49">
        <v>0</v>
      </c>
      <c r="U20" s="47"/>
      <c r="V20" s="48"/>
      <c r="W20" s="49"/>
      <c r="X20" s="47"/>
      <c r="Y20" s="48"/>
      <c r="Z20" s="49"/>
    </row>
    <row r="21" spans="2:26">
      <c r="B21" s="107" t="s">
        <v>861</v>
      </c>
      <c r="C21" s="47">
        <v>20109</v>
      </c>
      <c r="D21" s="48">
        <v>9983</v>
      </c>
      <c r="E21" s="49">
        <v>505</v>
      </c>
      <c r="F21" s="47">
        <v>3606</v>
      </c>
      <c r="G21" s="48">
        <v>0</v>
      </c>
      <c r="H21" s="49">
        <v>0</v>
      </c>
      <c r="I21" s="47">
        <v>56972</v>
      </c>
      <c r="J21" s="48">
        <v>12484</v>
      </c>
      <c r="K21" s="49"/>
      <c r="L21" s="47">
        <v>33727.050000000003</v>
      </c>
      <c r="M21" s="48">
        <v>3473</v>
      </c>
      <c r="N21" s="49">
        <v>0</v>
      </c>
      <c r="O21" s="47">
        <v>24833</v>
      </c>
      <c r="P21" s="48">
        <v>1000</v>
      </c>
      <c r="Q21" s="49">
        <v>0</v>
      </c>
      <c r="R21" s="47">
        <v>5307</v>
      </c>
      <c r="S21" s="48">
        <v>0</v>
      </c>
      <c r="T21" s="49">
        <v>0</v>
      </c>
      <c r="U21" s="47"/>
      <c r="V21" s="48"/>
      <c r="W21" s="49"/>
      <c r="X21" s="47"/>
      <c r="Y21" s="48"/>
      <c r="Z21" s="49"/>
    </row>
    <row r="22" spans="2:26">
      <c r="B22" s="107" t="s">
        <v>860</v>
      </c>
      <c r="C22" s="193">
        <v>6006</v>
      </c>
      <c r="D22" s="194">
        <v>2982</v>
      </c>
      <c r="E22" s="195">
        <v>0</v>
      </c>
      <c r="F22" s="193">
        <v>1011</v>
      </c>
      <c r="G22" s="194">
        <v>0</v>
      </c>
      <c r="H22" s="195">
        <v>0</v>
      </c>
      <c r="I22" s="193">
        <v>22156</v>
      </c>
      <c r="J22" s="194">
        <v>4855</v>
      </c>
      <c r="K22" s="195"/>
      <c r="L22" s="193">
        <v>7898</v>
      </c>
      <c r="M22" s="194"/>
      <c r="N22" s="195">
        <v>0</v>
      </c>
      <c r="O22" s="193">
        <v>10518</v>
      </c>
      <c r="P22" s="194">
        <v>1088</v>
      </c>
      <c r="Q22" s="195">
        <v>0</v>
      </c>
      <c r="R22" s="193">
        <v>267</v>
      </c>
      <c r="S22" s="194">
        <v>0</v>
      </c>
      <c r="T22" s="195">
        <v>0</v>
      </c>
      <c r="U22" s="193"/>
      <c r="V22" s="194"/>
      <c r="W22" s="195"/>
      <c r="X22" s="193"/>
      <c r="Y22" s="194"/>
      <c r="Z22" s="195"/>
    </row>
    <row r="23" spans="2:26" ht="15" thickBot="1">
      <c r="B23" s="192" t="s">
        <v>862</v>
      </c>
      <c r="C23" s="123">
        <f t="shared" ref="C23:Z23" si="3">SUM(C19:C22)</f>
        <v>42811</v>
      </c>
      <c r="D23" s="124">
        <f t="shared" si="3"/>
        <v>21254</v>
      </c>
      <c r="E23" s="125">
        <f t="shared" si="3"/>
        <v>1463</v>
      </c>
      <c r="F23" s="123">
        <f t="shared" si="3"/>
        <v>9257</v>
      </c>
      <c r="G23" s="124">
        <f t="shared" si="3"/>
        <v>708</v>
      </c>
      <c r="H23" s="125">
        <f t="shared" si="3"/>
        <v>0</v>
      </c>
      <c r="I23" s="123">
        <f t="shared" si="3"/>
        <v>115846</v>
      </c>
      <c r="J23" s="124">
        <f t="shared" si="3"/>
        <v>25384</v>
      </c>
      <c r="K23" s="125">
        <f t="shared" si="3"/>
        <v>0</v>
      </c>
      <c r="L23" s="123">
        <f t="shared" si="3"/>
        <v>71535.37</v>
      </c>
      <c r="M23" s="124">
        <f t="shared" si="3"/>
        <v>6104</v>
      </c>
      <c r="N23" s="125">
        <f t="shared" si="3"/>
        <v>0</v>
      </c>
      <c r="O23" s="123">
        <f t="shared" si="3"/>
        <v>57728</v>
      </c>
      <c r="P23" s="124">
        <f t="shared" si="3"/>
        <v>8411</v>
      </c>
      <c r="Q23" s="125">
        <f t="shared" si="3"/>
        <v>0</v>
      </c>
      <c r="R23" s="123">
        <f t="shared" si="3"/>
        <v>13174</v>
      </c>
      <c r="S23" s="124">
        <f t="shared" si="3"/>
        <v>0</v>
      </c>
      <c r="T23" s="125">
        <f t="shared" si="3"/>
        <v>0</v>
      </c>
      <c r="U23" s="123">
        <f t="shared" si="3"/>
        <v>0</v>
      </c>
      <c r="V23" s="124">
        <f t="shared" si="3"/>
        <v>0</v>
      </c>
      <c r="W23" s="125">
        <f t="shared" si="3"/>
        <v>0</v>
      </c>
      <c r="X23" s="123">
        <f t="shared" si="3"/>
        <v>0</v>
      </c>
      <c r="Y23" s="124">
        <f t="shared" si="3"/>
        <v>0</v>
      </c>
      <c r="Z23" s="125">
        <f t="shared" si="3"/>
        <v>0</v>
      </c>
    </row>
    <row r="25" spans="2:26" ht="16" thickBot="1">
      <c r="B25" s="95" t="s">
        <v>599</v>
      </c>
      <c r="O25" s="200" t="s">
        <v>842</v>
      </c>
      <c r="P25" s="200"/>
      <c r="Q25" s="200"/>
      <c r="R25" s="200"/>
      <c r="S25" s="200"/>
      <c r="T25" s="200"/>
      <c r="U25" s="200"/>
      <c r="V25" s="200"/>
      <c r="W25" s="200"/>
      <c r="X25" s="200"/>
      <c r="Y25" s="200"/>
      <c r="Z25" s="200"/>
    </row>
    <row r="26" spans="2:26" ht="18.5">
      <c r="B26" s="96" t="s">
        <v>600</v>
      </c>
      <c r="C26" s="201" t="s">
        <v>780</v>
      </c>
      <c r="D26" s="202"/>
      <c r="E26" s="203"/>
      <c r="F26" s="201" t="s">
        <v>781</v>
      </c>
      <c r="G26" s="202"/>
      <c r="H26" s="203"/>
      <c r="I26" s="201" t="s">
        <v>778</v>
      </c>
      <c r="J26" s="202"/>
      <c r="K26" s="203"/>
      <c r="L26" s="201" t="s">
        <v>779</v>
      </c>
      <c r="M26" s="202"/>
      <c r="N26" s="203"/>
      <c r="O26" s="201" t="s">
        <v>840</v>
      </c>
      <c r="P26" s="202"/>
      <c r="Q26" s="203"/>
      <c r="R26" s="201" t="s">
        <v>841</v>
      </c>
      <c r="S26" s="202"/>
      <c r="T26" s="203"/>
      <c r="U26" s="201" t="s">
        <v>838</v>
      </c>
      <c r="V26" s="202"/>
      <c r="W26" s="203"/>
      <c r="X26" s="201" t="s">
        <v>839</v>
      </c>
      <c r="Y26" s="202"/>
      <c r="Z26" s="203"/>
    </row>
    <row r="27" spans="2:26" ht="16" thickBot="1">
      <c r="B27" s="79" t="str">
        <f>IF('File Input'!$C$9="[ENTER COUNTRY]","",'File Input'!$C$9)</f>
        <v>RU-Russia</v>
      </c>
      <c r="C27" s="97">
        <v>44197</v>
      </c>
      <c r="D27" s="98">
        <v>44228</v>
      </c>
      <c r="E27" s="99">
        <v>44256</v>
      </c>
      <c r="F27" s="97">
        <v>44287</v>
      </c>
      <c r="G27" s="98">
        <v>44317</v>
      </c>
      <c r="H27" s="99">
        <v>44348</v>
      </c>
      <c r="I27" s="97">
        <v>44378</v>
      </c>
      <c r="J27" s="98">
        <v>44409</v>
      </c>
      <c r="K27" s="99">
        <v>44440</v>
      </c>
      <c r="L27" s="97">
        <v>44470</v>
      </c>
      <c r="M27" s="98">
        <v>44501</v>
      </c>
      <c r="N27" s="99">
        <v>44531</v>
      </c>
      <c r="O27" s="97">
        <v>44562</v>
      </c>
      <c r="P27" s="98">
        <v>44593</v>
      </c>
      <c r="Q27" s="99">
        <v>44621</v>
      </c>
      <c r="R27" s="97">
        <v>44652</v>
      </c>
      <c r="S27" s="98">
        <v>44682</v>
      </c>
      <c r="T27" s="99">
        <v>44713</v>
      </c>
      <c r="U27" s="97">
        <v>44743</v>
      </c>
      <c r="V27" s="98">
        <v>44774</v>
      </c>
      <c r="W27" s="99">
        <v>44805</v>
      </c>
      <c r="X27" s="97">
        <v>44835</v>
      </c>
      <c r="Y27" s="98">
        <v>44866</v>
      </c>
      <c r="Z27" s="99">
        <v>44896</v>
      </c>
    </row>
    <row r="28" spans="2:26" ht="16" hidden="1" thickBot="1">
      <c r="B28" s="101"/>
      <c r="C28" s="102" t="str">
        <f>TEXT(C$27,"yyymm")</f>
        <v>yyymm</v>
      </c>
      <c r="D28" s="103" t="str">
        <f t="shared" ref="D28:Z28" si="4">TEXT(D$27,"yyymm")</f>
        <v>yyymm</v>
      </c>
      <c r="E28" s="104" t="str">
        <f t="shared" si="4"/>
        <v>yyymm</v>
      </c>
      <c r="F28" s="105" t="str">
        <f t="shared" si="4"/>
        <v>yyymm</v>
      </c>
      <c r="G28" s="103" t="str">
        <f t="shared" si="4"/>
        <v>yyymm</v>
      </c>
      <c r="H28" s="104" t="str">
        <f t="shared" si="4"/>
        <v>yyymm</v>
      </c>
      <c r="I28" s="105" t="str">
        <f t="shared" si="4"/>
        <v>yyymm</v>
      </c>
      <c r="J28" s="103" t="str">
        <f t="shared" si="4"/>
        <v>yyymm</v>
      </c>
      <c r="K28" s="104" t="str">
        <f t="shared" si="4"/>
        <v>yyymm</v>
      </c>
      <c r="L28" s="105" t="str">
        <f t="shared" si="4"/>
        <v>yyymm</v>
      </c>
      <c r="M28" s="103" t="str">
        <f t="shared" si="4"/>
        <v>yyymm</v>
      </c>
      <c r="N28" s="104" t="str">
        <f t="shared" si="4"/>
        <v>yyymm</v>
      </c>
      <c r="O28" s="105" t="str">
        <f t="shared" si="4"/>
        <v>yyymm</v>
      </c>
      <c r="P28" s="103" t="str">
        <f t="shared" si="4"/>
        <v>yyymm</v>
      </c>
      <c r="Q28" s="104" t="str">
        <f t="shared" si="4"/>
        <v>yyymm</v>
      </c>
      <c r="R28" s="105" t="str">
        <f t="shared" si="4"/>
        <v>yyymm</v>
      </c>
      <c r="S28" s="103" t="str">
        <f t="shared" si="4"/>
        <v>yyymm</v>
      </c>
      <c r="T28" s="104" t="str">
        <f t="shared" si="4"/>
        <v>yyymm</v>
      </c>
      <c r="U28" s="105" t="str">
        <f t="shared" si="4"/>
        <v>yyymm</v>
      </c>
      <c r="V28" s="103" t="str">
        <f t="shared" si="4"/>
        <v>yyymm</v>
      </c>
      <c r="W28" s="104" t="str">
        <f t="shared" si="4"/>
        <v>yyymm</v>
      </c>
      <c r="X28" s="105" t="str">
        <f t="shared" si="4"/>
        <v>yyymm</v>
      </c>
      <c r="Y28" s="103" t="str">
        <f t="shared" si="4"/>
        <v>yyymm</v>
      </c>
      <c r="Z28" s="104" t="str">
        <f t="shared" si="4"/>
        <v>yyymm</v>
      </c>
    </row>
    <row r="29" spans="2:26">
      <c r="B29" s="106" t="s">
        <v>616</v>
      </c>
      <c r="C29" s="41">
        <v>0</v>
      </c>
      <c r="D29" s="42">
        <v>11736</v>
      </c>
      <c r="E29" s="43">
        <v>0</v>
      </c>
      <c r="F29" s="41">
        <v>1312</v>
      </c>
      <c r="G29" s="42">
        <v>0</v>
      </c>
      <c r="H29" s="43">
        <v>0</v>
      </c>
      <c r="I29" s="47">
        <v>29868</v>
      </c>
      <c r="J29" s="42">
        <v>20976</v>
      </c>
      <c r="K29" s="43">
        <v>5724</v>
      </c>
      <c r="L29" s="41">
        <v>12064</v>
      </c>
      <c r="M29" s="42">
        <v>0</v>
      </c>
      <c r="N29" s="43">
        <v>0</v>
      </c>
      <c r="O29" s="41">
        <v>0</v>
      </c>
      <c r="P29" s="42">
        <v>12558</v>
      </c>
      <c r="Q29" s="43">
        <v>0</v>
      </c>
      <c r="R29" s="41">
        <v>1404</v>
      </c>
      <c r="S29" s="42">
        <v>0</v>
      </c>
      <c r="T29" s="43">
        <v>0</v>
      </c>
      <c r="U29" s="41"/>
      <c r="V29" s="42"/>
      <c r="W29" s="43"/>
      <c r="X29" s="41"/>
      <c r="Y29" s="42"/>
      <c r="Z29" s="43"/>
    </row>
    <row r="30" spans="2:26">
      <c r="B30" s="106" t="s">
        <v>618</v>
      </c>
      <c r="C30" s="44">
        <v>2220</v>
      </c>
      <c r="D30" s="45">
        <v>3744</v>
      </c>
      <c r="E30" s="46">
        <v>0</v>
      </c>
      <c r="F30" s="44">
        <v>1957</v>
      </c>
      <c r="G30" s="45">
        <v>0</v>
      </c>
      <c r="H30" s="46">
        <v>0</v>
      </c>
      <c r="I30" s="47">
        <v>17736</v>
      </c>
      <c r="J30" s="45">
        <v>3912</v>
      </c>
      <c r="K30" s="46">
        <v>828</v>
      </c>
      <c r="L30" s="44">
        <v>9382</v>
      </c>
      <c r="M30" s="45">
        <v>4777</v>
      </c>
      <c r="N30" s="46">
        <v>0</v>
      </c>
      <c r="O30" s="44">
        <v>2376</v>
      </c>
      <c r="P30" s="45">
        <v>4007</v>
      </c>
      <c r="Q30" s="46">
        <v>0</v>
      </c>
      <c r="R30" s="44">
        <v>2094</v>
      </c>
      <c r="S30" s="45">
        <v>0</v>
      </c>
      <c r="T30" s="46">
        <v>0</v>
      </c>
      <c r="U30" s="44"/>
      <c r="V30" s="45"/>
      <c r="W30" s="46"/>
      <c r="X30" s="44"/>
      <c r="Y30" s="45"/>
      <c r="Z30" s="46"/>
    </row>
    <row r="31" spans="2:26">
      <c r="B31" s="107" t="s">
        <v>573</v>
      </c>
      <c r="C31" s="47">
        <v>6202</v>
      </c>
      <c r="D31" s="48">
        <v>1932</v>
      </c>
      <c r="E31" s="49">
        <v>0</v>
      </c>
      <c r="F31" s="47">
        <v>1104</v>
      </c>
      <c r="G31" s="48">
        <v>0</v>
      </c>
      <c r="H31" s="49">
        <v>0</v>
      </c>
      <c r="I31" s="47">
        <v>18278</v>
      </c>
      <c r="J31" s="48">
        <v>7617</v>
      </c>
      <c r="K31" s="49">
        <v>1356</v>
      </c>
      <c r="L31" s="47">
        <v>5299</v>
      </c>
      <c r="M31" s="48">
        <v>1349</v>
      </c>
      <c r="N31" s="49">
        <v>0</v>
      </c>
      <c r="O31" s="47">
        <v>6637</v>
      </c>
      <c r="P31" s="48">
        <v>2068</v>
      </c>
      <c r="Q31" s="49">
        <v>0</v>
      </c>
      <c r="R31" s="47">
        <v>1182</v>
      </c>
      <c r="S31" s="48">
        <v>0</v>
      </c>
      <c r="T31" s="49">
        <v>0</v>
      </c>
      <c r="U31" s="47"/>
      <c r="V31" s="48"/>
      <c r="W31" s="49"/>
      <c r="X31" s="47"/>
      <c r="Y31" s="48"/>
      <c r="Z31" s="49"/>
    </row>
    <row r="32" spans="2:26">
      <c r="B32" s="107" t="s">
        <v>854</v>
      </c>
      <c r="C32" s="47">
        <v>75</v>
      </c>
      <c r="D32" s="48">
        <v>0</v>
      </c>
      <c r="E32" s="49">
        <v>0</v>
      </c>
      <c r="F32" s="47">
        <v>0</v>
      </c>
      <c r="G32" s="48">
        <v>0</v>
      </c>
      <c r="H32" s="49">
        <v>0</v>
      </c>
      <c r="I32" s="47">
        <v>45142</v>
      </c>
      <c r="J32" s="48">
        <v>6987</v>
      </c>
      <c r="K32" s="49">
        <v>56</v>
      </c>
      <c r="L32" s="47">
        <v>124</v>
      </c>
      <c r="M32" s="48">
        <v>59</v>
      </c>
      <c r="N32" s="49">
        <v>0</v>
      </c>
      <c r="O32" s="47">
        <v>81</v>
      </c>
      <c r="P32" s="48">
        <v>0</v>
      </c>
      <c r="Q32" s="49">
        <v>0</v>
      </c>
      <c r="R32" s="47">
        <v>0</v>
      </c>
      <c r="S32" s="48">
        <v>0</v>
      </c>
      <c r="T32" s="49">
        <v>0</v>
      </c>
      <c r="U32" s="47"/>
      <c r="V32" s="48"/>
      <c r="W32" s="49"/>
      <c r="X32" s="47"/>
      <c r="Y32" s="48"/>
      <c r="Z32" s="49"/>
    </row>
    <row r="33" spans="2:26">
      <c r="B33" s="107" t="s">
        <v>855</v>
      </c>
      <c r="C33" s="47">
        <v>0</v>
      </c>
      <c r="D33" s="48">
        <v>0</v>
      </c>
      <c r="E33" s="49">
        <v>0</v>
      </c>
      <c r="F33" s="47">
        <v>0</v>
      </c>
      <c r="G33" s="48">
        <v>0</v>
      </c>
      <c r="H33" s="49">
        <v>0</v>
      </c>
      <c r="I33" s="47">
        <v>684</v>
      </c>
      <c r="J33" s="48">
        <v>790</v>
      </c>
      <c r="K33" s="49">
        <v>178</v>
      </c>
      <c r="L33" s="47">
        <v>124</v>
      </c>
      <c r="M33" s="48">
        <v>295</v>
      </c>
      <c r="N33" s="49">
        <v>0</v>
      </c>
      <c r="O33" s="47">
        <v>0</v>
      </c>
      <c r="P33" s="48">
        <v>0</v>
      </c>
      <c r="Q33" s="49">
        <v>0</v>
      </c>
      <c r="R33" s="47">
        <v>0</v>
      </c>
      <c r="S33" s="48">
        <v>0</v>
      </c>
      <c r="T33" s="49">
        <v>0</v>
      </c>
      <c r="U33" s="47"/>
      <c r="V33" s="48"/>
      <c r="W33" s="49"/>
      <c r="X33" s="47"/>
      <c r="Y33" s="48"/>
      <c r="Z33" s="49"/>
    </row>
    <row r="34" spans="2:26">
      <c r="B34" s="107" t="s">
        <v>856</v>
      </c>
      <c r="C34" s="47">
        <v>0</v>
      </c>
      <c r="D34" s="48">
        <v>0</v>
      </c>
      <c r="E34" s="49">
        <v>0</v>
      </c>
      <c r="F34" s="47">
        <v>0</v>
      </c>
      <c r="G34" s="48">
        <v>0</v>
      </c>
      <c r="H34" s="49">
        <v>0</v>
      </c>
      <c r="I34" s="47">
        <v>3447</v>
      </c>
      <c r="J34" s="48">
        <v>308</v>
      </c>
      <c r="K34" s="49">
        <v>0</v>
      </c>
      <c r="L34" s="47">
        <v>0</v>
      </c>
      <c r="M34" s="48">
        <v>0</v>
      </c>
      <c r="N34" s="49">
        <v>0</v>
      </c>
      <c r="O34" s="47">
        <v>0</v>
      </c>
      <c r="P34" s="48">
        <v>0</v>
      </c>
      <c r="Q34" s="49">
        <v>0</v>
      </c>
      <c r="R34" s="47">
        <v>0</v>
      </c>
      <c r="S34" s="48">
        <v>0</v>
      </c>
      <c r="T34" s="49">
        <v>0</v>
      </c>
      <c r="U34" s="47"/>
      <c r="V34" s="48"/>
      <c r="W34" s="49"/>
      <c r="X34" s="47"/>
      <c r="Y34" s="48"/>
      <c r="Z34" s="49"/>
    </row>
    <row r="35" spans="2:26">
      <c r="B35" s="108" t="s">
        <v>564</v>
      </c>
      <c r="C35" s="50">
        <v>32585</v>
      </c>
      <c r="D35" s="51">
        <v>2184</v>
      </c>
      <c r="E35" s="52">
        <v>0</v>
      </c>
      <c r="F35" s="50">
        <v>2531</v>
      </c>
      <c r="G35" s="51">
        <v>0</v>
      </c>
      <c r="H35" s="52">
        <v>0</v>
      </c>
      <c r="I35" s="50">
        <v>691</v>
      </c>
      <c r="J35" s="51">
        <v>915</v>
      </c>
      <c r="K35" s="52"/>
      <c r="L35" s="50">
        <v>26613</v>
      </c>
      <c r="M35" s="51">
        <v>2653</v>
      </c>
      <c r="N35" s="52">
        <v>0</v>
      </c>
      <c r="O35" s="50">
        <v>34866</v>
      </c>
      <c r="P35" s="51">
        <v>2337</v>
      </c>
      <c r="Q35" s="52">
        <v>0</v>
      </c>
      <c r="R35" s="50">
        <v>2709</v>
      </c>
      <c r="S35" s="51">
        <v>0</v>
      </c>
      <c r="T35" s="52">
        <v>0</v>
      </c>
      <c r="U35" s="50"/>
      <c r="V35" s="51"/>
      <c r="W35" s="52"/>
      <c r="X35" s="50"/>
      <c r="Y35" s="51"/>
      <c r="Z35" s="52"/>
    </row>
    <row r="36" spans="2:26">
      <c r="B36" s="109" t="s">
        <v>586</v>
      </c>
      <c r="C36" s="110">
        <f>SUM(C29:C35)</f>
        <v>41082</v>
      </c>
      <c r="D36" s="111">
        <f t="shared" ref="D36:Z36" si="5">SUM(D29:D35)</f>
        <v>19596</v>
      </c>
      <c r="E36" s="112">
        <f t="shared" si="5"/>
        <v>0</v>
      </c>
      <c r="F36" s="110">
        <f t="shared" si="5"/>
        <v>6904</v>
      </c>
      <c r="G36" s="111">
        <f t="shared" si="5"/>
        <v>0</v>
      </c>
      <c r="H36" s="112">
        <f t="shared" si="5"/>
        <v>0</v>
      </c>
      <c r="I36" s="110">
        <f t="shared" si="5"/>
        <v>115846</v>
      </c>
      <c r="J36" s="111">
        <f t="shared" si="5"/>
        <v>41505</v>
      </c>
      <c r="K36" s="112">
        <f t="shared" si="5"/>
        <v>8142</v>
      </c>
      <c r="L36" s="110">
        <f t="shared" si="5"/>
        <v>53606</v>
      </c>
      <c r="M36" s="111">
        <f t="shared" si="5"/>
        <v>9133</v>
      </c>
      <c r="N36" s="112">
        <f t="shared" si="5"/>
        <v>0</v>
      </c>
      <c r="O36" s="110">
        <f t="shared" si="5"/>
        <v>43960</v>
      </c>
      <c r="P36" s="111">
        <f t="shared" si="5"/>
        <v>20970</v>
      </c>
      <c r="Q36" s="112">
        <f t="shared" si="5"/>
        <v>0</v>
      </c>
      <c r="R36" s="110">
        <f t="shared" si="5"/>
        <v>7389</v>
      </c>
      <c r="S36" s="111">
        <f t="shared" si="5"/>
        <v>0</v>
      </c>
      <c r="T36" s="112">
        <f t="shared" si="5"/>
        <v>0</v>
      </c>
      <c r="U36" s="110">
        <f t="shared" si="5"/>
        <v>0</v>
      </c>
      <c r="V36" s="111">
        <f t="shared" si="5"/>
        <v>0</v>
      </c>
      <c r="W36" s="112">
        <f t="shared" si="5"/>
        <v>0</v>
      </c>
      <c r="X36" s="110">
        <f t="shared" si="5"/>
        <v>0</v>
      </c>
      <c r="Y36" s="111">
        <f t="shared" si="5"/>
        <v>0</v>
      </c>
      <c r="Z36" s="112">
        <f t="shared" si="5"/>
        <v>0</v>
      </c>
    </row>
    <row r="37" spans="2:26">
      <c r="B37" s="114" t="s">
        <v>562</v>
      </c>
      <c r="C37" s="53">
        <v>9000</v>
      </c>
      <c r="D37" s="54">
        <v>203</v>
      </c>
      <c r="E37" s="55">
        <v>0</v>
      </c>
      <c r="F37" s="53">
        <v>1818</v>
      </c>
      <c r="G37" s="54">
        <v>0</v>
      </c>
      <c r="H37" s="55">
        <v>0</v>
      </c>
      <c r="I37" s="53">
        <v>14491</v>
      </c>
      <c r="J37" s="54"/>
      <c r="K37" s="55"/>
      <c r="L37" s="53">
        <v>8000</v>
      </c>
      <c r="M37" s="54"/>
      <c r="N37" s="55">
        <v>0</v>
      </c>
      <c r="O37" s="53">
        <v>9630</v>
      </c>
      <c r="P37" s="54">
        <v>218</v>
      </c>
      <c r="Q37" s="55">
        <v>0</v>
      </c>
      <c r="R37" s="53">
        <v>1946</v>
      </c>
      <c r="S37" s="54">
        <v>0</v>
      </c>
      <c r="T37" s="55">
        <v>0</v>
      </c>
      <c r="U37" s="53"/>
      <c r="V37" s="54"/>
      <c r="W37" s="55"/>
      <c r="X37" s="53"/>
      <c r="Y37" s="54"/>
      <c r="Z37" s="55"/>
    </row>
    <row r="38" spans="2:26" ht="15" thickBot="1">
      <c r="B38" s="115" t="s">
        <v>563</v>
      </c>
      <c r="C38" s="56">
        <v>5083</v>
      </c>
      <c r="D38" s="57">
        <v>0</v>
      </c>
      <c r="E38" s="58">
        <v>0</v>
      </c>
      <c r="F38" s="56">
        <v>1108</v>
      </c>
      <c r="G38" s="57">
        <v>0</v>
      </c>
      <c r="H38" s="58">
        <v>0</v>
      </c>
      <c r="I38" s="56">
        <v>5464</v>
      </c>
      <c r="J38" s="57"/>
      <c r="K38" s="58">
        <v>0</v>
      </c>
      <c r="L38" s="56">
        <v>2000</v>
      </c>
      <c r="M38" s="57"/>
      <c r="N38" s="58">
        <v>0</v>
      </c>
      <c r="O38" s="56">
        <v>5439</v>
      </c>
      <c r="P38" s="57">
        <v>0</v>
      </c>
      <c r="Q38" s="58">
        <v>0</v>
      </c>
      <c r="R38" s="56">
        <v>1186</v>
      </c>
      <c r="S38" s="57">
        <v>0</v>
      </c>
      <c r="T38" s="58">
        <v>0</v>
      </c>
      <c r="U38" s="56"/>
      <c r="V38" s="57"/>
      <c r="W38" s="58"/>
      <c r="X38" s="56"/>
      <c r="Y38" s="57"/>
      <c r="Z38" s="58"/>
    </row>
    <row r="39" spans="2:26" ht="6" customHeight="1" thickBot="1">
      <c r="B39" s="116"/>
      <c r="C39" s="117"/>
      <c r="D39" s="118"/>
      <c r="E39" s="118"/>
      <c r="F39" s="117"/>
      <c r="G39" s="118"/>
      <c r="H39" s="118"/>
      <c r="I39" s="117"/>
      <c r="J39" s="118"/>
      <c r="K39" s="118"/>
      <c r="L39" s="117"/>
      <c r="M39" s="118"/>
      <c r="N39" s="118"/>
      <c r="O39" s="117"/>
      <c r="P39" s="118"/>
      <c r="Q39" s="118"/>
      <c r="R39" s="117"/>
      <c r="S39" s="118"/>
      <c r="T39" s="118"/>
      <c r="U39" s="117"/>
      <c r="V39" s="118"/>
      <c r="W39" s="118"/>
      <c r="X39" s="117"/>
      <c r="Y39" s="118"/>
      <c r="Z39" s="118"/>
    </row>
    <row r="40" spans="2:26">
      <c r="B40" s="196" t="s">
        <v>858</v>
      </c>
      <c r="C40" s="41">
        <v>11566</v>
      </c>
      <c r="D40" s="42">
        <v>5293</v>
      </c>
      <c r="E40" s="43">
        <v>0</v>
      </c>
      <c r="F40" s="41">
        <v>2477</v>
      </c>
      <c r="G40" s="42">
        <v>0</v>
      </c>
      <c r="H40" s="43">
        <v>0</v>
      </c>
      <c r="I40" s="41">
        <v>22699</v>
      </c>
      <c r="J40" s="42">
        <v>8133</v>
      </c>
      <c r="K40" s="43">
        <v>1039</v>
      </c>
      <c r="L40" s="41">
        <v>17870</v>
      </c>
      <c r="M40" s="42">
        <v>2284</v>
      </c>
      <c r="N40" s="43">
        <v>0</v>
      </c>
      <c r="O40" s="41">
        <v>12377</v>
      </c>
      <c r="P40" s="42">
        <v>5664</v>
      </c>
      <c r="Q40" s="43">
        <v>0</v>
      </c>
      <c r="R40" s="41">
        <v>2651</v>
      </c>
      <c r="S40" s="42">
        <v>0</v>
      </c>
      <c r="T40" s="43">
        <v>0</v>
      </c>
      <c r="U40" s="41"/>
      <c r="V40" s="42"/>
      <c r="W40" s="43"/>
      <c r="X40" s="41"/>
      <c r="Y40" s="42"/>
      <c r="Z40" s="43"/>
    </row>
    <row r="41" spans="2:26">
      <c r="B41" s="107" t="s">
        <v>859</v>
      </c>
      <c r="C41" s="47">
        <v>3653</v>
      </c>
      <c r="D41" s="48">
        <v>1671</v>
      </c>
      <c r="E41" s="49">
        <v>0</v>
      </c>
      <c r="F41" s="47">
        <v>782</v>
      </c>
      <c r="G41" s="48">
        <v>0</v>
      </c>
      <c r="H41" s="49">
        <v>0</v>
      </c>
      <c r="I41" s="47">
        <v>14019</v>
      </c>
      <c r="J41" s="48">
        <v>5022</v>
      </c>
      <c r="K41" s="49">
        <v>641</v>
      </c>
      <c r="L41" s="47">
        <v>5642</v>
      </c>
      <c r="M41" s="48">
        <v>721</v>
      </c>
      <c r="N41" s="49">
        <v>0</v>
      </c>
      <c r="O41" s="47">
        <v>3908</v>
      </c>
      <c r="P41" s="48">
        <v>1788</v>
      </c>
      <c r="Q41" s="49">
        <v>0</v>
      </c>
      <c r="R41" s="47">
        <v>837</v>
      </c>
      <c r="S41" s="48">
        <v>0</v>
      </c>
      <c r="T41" s="49">
        <v>0</v>
      </c>
      <c r="U41" s="47"/>
      <c r="V41" s="48"/>
      <c r="W41" s="49"/>
      <c r="X41" s="47"/>
      <c r="Y41" s="48"/>
      <c r="Z41" s="49"/>
    </row>
    <row r="42" spans="2:26">
      <c r="B42" s="107" t="s">
        <v>861</v>
      </c>
      <c r="C42" s="47">
        <v>18830</v>
      </c>
      <c r="D42" s="48">
        <v>9197</v>
      </c>
      <c r="E42" s="49">
        <v>0</v>
      </c>
      <c r="F42" s="47">
        <v>2654</v>
      </c>
      <c r="G42" s="48">
        <v>0</v>
      </c>
      <c r="H42" s="49">
        <v>0</v>
      </c>
      <c r="I42" s="47">
        <v>56972</v>
      </c>
      <c r="J42" s="48">
        <v>20412</v>
      </c>
      <c r="K42" s="49">
        <v>4653</v>
      </c>
      <c r="L42" s="47">
        <v>21911</v>
      </c>
      <c r="M42" s="48">
        <v>4462</v>
      </c>
      <c r="N42" s="49">
        <v>0</v>
      </c>
      <c r="O42" s="47">
        <v>20149</v>
      </c>
      <c r="P42" s="48">
        <v>9841</v>
      </c>
      <c r="Q42" s="49">
        <v>0</v>
      </c>
      <c r="R42" s="47">
        <v>2840</v>
      </c>
      <c r="S42" s="48">
        <v>0</v>
      </c>
      <c r="T42" s="49">
        <v>0</v>
      </c>
      <c r="U42" s="47"/>
      <c r="V42" s="48"/>
      <c r="W42" s="49"/>
      <c r="X42" s="47"/>
      <c r="Y42" s="48"/>
      <c r="Z42" s="49"/>
    </row>
    <row r="43" spans="2:26">
      <c r="B43" s="107" t="s">
        <v>860</v>
      </c>
      <c r="C43" s="193">
        <v>7033</v>
      </c>
      <c r="D43" s="194">
        <v>3435</v>
      </c>
      <c r="E43" s="195">
        <v>0</v>
      </c>
      <c r="F43" s="193">
        <v>991</v>
      </c>
      <c r="G43" s="194">
        <v>0</v>
      </c>
      <c r="H43" s="195">
        <v>0</v>
      </c>
      <c r="I43" s="193">
        <v>22156</v>
      </c>
      <c r="J43" s="194">
        <v>7938.0000000000009</v>
      </c>
      <c r="K43" s="195">
        <v>1809</v>
      </c>
      <c r="L43" s="193">
        <v>8183</v>
      </c>
      <c r="M43" s="194">
        <v>1666</v>
      </c>
      <c r="N43" s="195">
        <v>0</v>
      </c>
      <c r="O43" s="193">
        <v>7525</v>
      </c>
      <c r="P43" s="194">
        <v>3676</v>
      </c>
      <c r="Q43" s="195">
        <v>0</v>
      </c>
      <c r="R43" s="193">
        <v>1061</v>
      </c>
      <c r="S43" s="194">
        <v>0</v>
      </c>
      <c r="T43" s="195">
        <v>0</v>
      </c>
      <c r="U43" s="193"/>
      <c r="V43" s="194"/>
      <c r="W43" s="195"/>
      <c r="X43" s="193"/>
      <c r="Y43" s="194"/>
      <c r="Z43" s="195"/>
    </row>
    <row r="44" spans="2:26" ht="15" thickBot="1">
      <c r="B44" s="192" t="s">
        <v>862</v>
      </c>
      <c r="C44" s="123">
        <f t="shared" ref="C44:Z44" si="6">SUM(C40:C43)</f>
        <v>41082</v>
      </c>
      <c r="D44" s="124">
        <f t="shared" si="6"/>
        <v>19596</v>
      </c>
      <c r="E44" s="125">
        <f t="shared" si="6"/>
        <v>0</v>
      </c>
      <c r="F44" s="123">
        <f t="shared" si="6"/>
        <v>6904</v>
      </c>
      <c r="G44" s="124">
        <f t="shared" si="6"/>
        <v>0</v>
      </c>
      <c r="H44" s="125">
        <f t="shared" si="6"/>
        <v>0</v>
      </c>
      <c r="I44" s="123">
        <f t="shared" si="6"/>
        <v>115846</v>
      </c>
      <c r="J44" s="124">
        <f t="shared" si="6"/>
        <v>41505</v>
      </c>
      <c r="K44" s="125">
        <f t="shared" si="6"/>
        <v>8142</v>
      </c>
      <c r="L44" s="123">
        <f t="shared" si="6"/>
        <v>53606</v>
      </c>
      <c r="M44" s="124">
        <f t="shared" si="6"/>
        <v>9133</v>
      </c>
      <c r="N44" s="125">
        <f t="shared" si="6"/>
        <v>0</v>
      </c>
      <c r="O44" s="123">
        <f t="shared" si="6"/>
        <v>43959</v>
      </c>
      <c r="P44" s="124">
        <f t="shared" si="6"/>
        <v>20969</v>
      </c>
      <c r="Q44" s="125">
        <f t="shared" si="6"/>
        <v>0</v>
      </c>
      <c r="R44" s="123">
        <f t="shared" si="6"/>
        <v>7389</v>
      </c>
      <c r="S44" s="124">
        <f t="shared" si="6"/>
        <v>0</v>
      </c>
      <c r="T44" s="125">
        <f t="shared" si="6"/>
        <v>0</v>
      </c>
      <c r="U44" s="123">
        <f t="shared" si="6"/>
        <v>0</v>
      </c>
      <c r="V44" s="124">
        <f t="shared" si="6"/>
        <v>0</v>
      </c>
      <c r="W44" s="125">
        <f t="shared" si="6"/>
        <v>0</v>
      </c>
      <c r="X44" s="123">
        <f t="shared" si="6"/>
        <v>0</v>
      </c>
      <c r="Y44" s="124">
        <f t="shared" si="6"/>
        <v>0</v>
      </c>
      <c r="Z44" s="125">
        <f t="shared" si="6"/>
        <v>0</v>
      </c>
    </row>
    <row r="46" spans="2:26" ht="16" thickBot="1">
      <c r="B46" s="95" t="s">
        <v>857</v>
      </c>
    </row>
    <row r="47" spans="2:26">
      <c r="B47" s="204"/>
      <c r="C47" s="205"/>
      <c r="D47" s="205"/>
      <c r="E47" s="205"/>
      <c r="F47" s="205"/>
      <c r="G47" s="205"/>
      <c r="H47" s="205"/>
      <c r="I47" s="205"/>
      <c r="J47" s="206"/>
    </row>
    <row r="48" spans="2:26">
      <c r="B48" s="207"/>
      <c r="C48" s="208"/>
      <c r="D48" s="208"/>
      <c r="E48" s="208"/>
      <c r="F48" s="208"/>
      <c r="G48" s="208"/>
      <c r="H48" s="208"/>
      <c r="I48" s="208"/>
      <c r="J48" s="209"/>
    </row>
    <row r="49" spans="2:10">
      <c r="B49" s="207"/>
      <c r="C49" s="208"/>
      <c r="D49" s="208"/>
      <c r="E49" s="208"/>
      <c r="F49" s="208"/>
      <c r="G49" s="208"/>
      <c r="H49" s="208"/>
      <c r="I49" s="208"/>
      <c r="J49" s="209"/>
    </row>
    <row r="50" spans="2:10">
      <c r="B50" s="207"/>
      <c r="C50" s="208"/>
      <c r="D50" s="208"/>
      <c r="E50" s="208"/>
      <c r="F50" s="208"/>
      <c r="G50" s="208"/>
      <c r="H50" s="208"/>
      <c r="I50" s="208"/>
      <c r="J50" s="209"/>
    </row>
    <row r="51" spans="2:10">
      <c r="B51" s="207"/>
      <c r="C51" s="208"/>
      <c r="D51" s="208"/>
      <c r="E51" s="208"/>
      <c r="F51" s="208"/>
      <c r="G51" s="208"/>
      <c r="H51" s="208"/>
      <c r="I51" s="208"/>
      <c r="J51" s="209"/>
    </row>
    <row r="52" spans="2:10">
      <c r="B52" s="207"/>
      <c r="C52" s="208"/>
      <c r="D52" s="208"/>
      <c r="E52" s="208"/>
      <c r="F52" s="208"/>
      <c r="G52" s="208"/>
      <c r="H52" s="208"/>
      <c r="I52" s="208"/>
      <c r="J52" s="209"/>
    </row>
    <row r="53" spans="2:10">
      <c r="B53" s="207"/>
      <c r="C53" s="208"/>
      <c r="D53" s="208"/>
      <c r="E53" s="208"/>
      <c r="F53" s="208"/>
      <c r="G53" s="208"/>
      <c r="H53" s="208"/>
      <c r="I53" s="208"/>
      <c r="J53" s="209"/>
    </row>
    <row r="54" spans="2:10" ht="15" thickBot="1">
      <c r="B54" s="210"/>
      <c r="C54" s="211"/>
      <c r="D54" s="211"/>
      <c r="E54" s="211"/>
      <c r="F54" s="211"/>
      <c r="G54" s="211"/>
      <c r="H54" s="211"/>
      <c r="I54" s="211"/>
      <c r="J54" s="212"/>
    </row>
    <row r="56" spans="2:10">
      <c r="B56" s="189"/>
      <c r="C56" s="190"/>
      <c r="D56" s="189"/>
    </row>
    <row r="57" spans="2:10">
      <c r="B57" s="191"/>
      <c r="C57" s="190"/>
      <c r="D57" s="189"/>
    </row>
    <row r="58" spans="2:10">
      <c r="B58" s="191"/>
      <c r="C58" s="190"/>
      <c r="D58" s="189"/>
    </row>
    <row r="59" spans="2:10">
      <c r="B59" s="191"/>
      <c r="C59" s="190"/>
      <c r="D59" s="189"/>
    </row>
    <row r="60" spans="2:10">
      <c r="B60" s="189"/>
      <c r="C60" s="190"/>
      <c r="D60" s="189"/>
    </row>
    <row r="61" spans="2:10">
      <c r="B61" s="189"/>
      <c r="C61" s="190"/>
      <c r="D61" s="189"/>
    </row>
    <row r="62" spans="2:10">
      <c r="B62" s="189"/>
      <c r="C62" s="190"/>
      <c r="D62" s="189"/>
    </row>
  </sheetData>
  <sheetProtection algorithmName="SHA-512" hashValue="NM5FyPpn1zoY1lTAN84Ommmbz7X6/il9Pc+zBLE3xlM0C2ZG2Kx9GUUO9xhSrQwm2coqBJy7u2Z0eB7Xn7Btxw==" saltValue="9xRYG7Pw2LNg/kA2NDlehg==" spinCount="100000" sheet="1" objects="1" scenarios="1"/>
  <mergeCells count="19">
    <mergeCell ref="B47:J54"/>
    <mergeCell ref="O25:Z25"/>
    <mergeCell ref="C26:E26"/>
    <mergeCell ref="F26:H26"/>
    <mergeCell ref="I26:K26"/>
    <mergeCell ref="L26:N26"/>
    <mergeCell ref="O26:Q26"/>
    <mergeCell ref="R26:T26"/>
    <mergeCell ref="U26:W26"/>
    <mergeCell ref="X26:Z26"/>
    <mergeCell ref="O4:Z4"/>
    <mergeCell ref="C5:E5"/>
    <mergeCell ref="F5:H5"/>
    <mergeCell ref="I5:K5"/>
    <mergeCell ref="L5:N5"/>
    <mergeCell ref="O5:Q5"/>
    <mergeCell ref="R5:T5"/>
    <mergeCell ref="U5:W5"/>
    <mergeCell ref="X5:Z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30E69-7396-1041-9757-6EEE3AD3F774}">
  <sheetPr>
    <tabColor theme="7"/>
  </sheetPr>
  <dimension ref="B1:AC67"/>
  <sheetViews>
    <sheetView showGridLines="0" tabSelected="1" zoomScale="85" zoomScaleNormal="85" workbookViewId="0">
      <pane xSplit="4" ySplit="6" topLeftCell="G7" activePane="bottomRight" state="frozen"/>
      <selection activeCell="G25" sqref="G25"/>
      <selection pane="topRight" activeCell="G25" sqref="G25"/>
      <selection pane="bottomLeft" activeCell="G25" sqref="G25"/>
      <selection pane="bottomRight" activeCell="N38" sqref="N38:P38"/>
    </sheetView>
  </sheetViews>
  <sheetFormatPr defaultColWidth="8.81640625" defaultRowHeight="14.5" outlineLevelCol="1"/>
  <cols>
    <col min="1" max="1" width="3.36328125" style="89" customWidth="1"/>
    <col min="2" max="2" width="12.36328125" style="89" customWidth="1"/>
    <col min="3" max="3" width="5.36328125" style="89" customWidth="1"/>
    <col min="4" max="4" width="27.81640625" style="89" customWidth="1"/>
    <col min="5" max="5" width="14" style="88" customWidth="1"/>
    <col min="6" max="22" width="14" style="89" customWidth="1"/>
    <col min="23" max="28" width="14" style="89" customWidth="1" outlineLevel="1"/>
    <col min="29" max="16384" width="8.81640625" style="89"/>
  </cols>
  <sheetData>
    <row r="1" spans="2:29" ht="15.5">
      <c r="B1" s="87" t="s">
        <v>587</v>
      </c>
      <c r="C1" s="87"/>
      <c r="G1" s="90"/>
      <c r="H1" s="91" t="s">
        <v>580</v>
      </c>
    </row>
    <row r="2" spans="2:29" ht="15.5">
      <c r="B2" s="87" t="s">
        <v>588</v>
      </c>
      <c r="C2" s="87"/>
      <c r="G2" s="92"/>
      <c r="H2" s="91" t="s">
        <v>582</v>
      </c>
      <c r="I2" s="93"/>
      <c r="J2" s="94"/>
      <c r="K2" s="91"/>
    </row>
    <row r="3" spans="2:29" ht="15" thickBot="1">
      <c r="W3" s="200" t="s">
        <v>842</v>
      </c>
      <c r="X3" s="200"/>
      <c r="Y3" s="200"/>
      <c r="Z3" s="200"/>
      <c r="AA3" s="200"/>
      <c r="AB3" s="200"/>
    </row>
    <row r="4" spans="2:29" ht="15" customHeight="1">
      <c r="D4" s="119" t="s">
        <v>597</v>
      </c>
      <c r="E4" s="201" t="s">
        <v>773</v>
      </c>
      <c r="F4" s="202"/>
      <c r="G4" s="203"/>
      <c r="H4" s="201" t="s">
        <v>774</v>
      </c>
      <c r="I4" s="202"/>
      <c r="J4" s="203"/>
      <c r="K4" s="201" t="s">
        <v>775</v>
      </c>
      <c r="L4" s="202"/>
      <c r="M4" s="203"/>
      <c r="N4" s="201" t="s">
        <v>776</v>
      </c>
      <c r="O4" s="202"/>
      <c r="P4" s="203"/>
      <c r="Q4" s="201" t="s">
        <v>843</v>
      </c>
      <c r="R4" s="202"/>
      <c r="S4" s="203"/>
      <c r="T4" s="201" t="s">
        <v>844</v>
      </c>
      <c r="U4" s="202"/>
      <c r="V4" s="203"/>
      <c r="W4" s="201" t="s">
        <v>845</v>
      </c>
      <c r="X4" s="202"/>
      <c r="Y4" s="203"/>
      <c r="Z4" s="201" t="s">
        <v>846</v>
      </c>
      <c r="AA4" s="202"/>
      <c r="AB4" s="203"/>
    </row>
    <row r="5" spans="2:29" ht="16" thickBot="1">
      <c r="D5" s="78" t="str">
        <f>IF('File Input'!$C$9="[ENTER COUNTRY]","",'File Input'!$C$9)</f>
        <v>RU-Russia</v>
      </c>
      <c r="E5" s="97">
        <v>44197</v>
      </c>
      <c r="F5" s="98">
        <v>44228</v>
      </c>
      <c r="G5" s="99">
        <v>44256</v>
      </c>
      <c r="H5" s="97">
        <v>44287</v>
      </c>
      <c r="I5" s="98">
        <v>44317</v>
      </c>
      <c r="J5" s="99">
        <v>44348</v>
      </c>
      <c r="K5" s="97">
        <v>44378</v>
      </c>
      <c r="L5" s="98">
        <v>44409</v>
      </c>
      <c r="M5" s="99">
        <v>44440</v>
      </c>
      <c r="N5" s="97">
        <v>44470</v>
      </c>
      <c r="O5" s="98">
        <v>44501</v>
      </c>
      <c r="P5" s="99">
        <v>44531</v>
      </c>
      <c r="Q5" s="97">
        <v>44562</v>
      </c>
      <c r="R5" s="98">
        <v>44593</v>
      </c>
      <c r="S5" s="99">
        <v>44621</v>
      </c>
      <c r="T5" s="97">
        <v>44652</v>
      </c>
      <c r="U5" s="98">
        <v>44682</v>
      </c>
      <c r="V5" s="99">
        <v>44713</v>
      </c>
      <c r="W5" s="97">
        <v>44743</v>
      </c>
      <c r="X5" s="98">
        <v>44774</v>
      </c>
      <c r="Y5" s="99">
        <v>44805</v>
      </c>
      <c r="Z5" s="97">
        <v>44835</v>
      </c>
      <c r="AA5" s="98">
        <v>44866</v>
      </c>
      <c r="AB5" s="99">
        <v>44896</v>
      </c>
      <c r="AC5" s="100"/>
    </row>
    <row r="6" spans="2:29" ht="16" hidden="1" thickBot="1">
      <c r="D6" s="101"/>
      <c r="E6" s="105" t="str">
        <f>TEXT(E$5,"yyymm")</f>
        <v>yyymm</v>
      </c>
      <c r="F6" s="103" t="str">
        <f t="shared" ref="F6:AB6" si="0">TEXT(F$5,"yyymm")</f>
        <v>yyymm</v>
      </c>
      <c r="G6" s="104" t="str">
        <f t="shared" si="0"/>
        <v>yyymm</v>
      </c>
      <c r="H6" s="105" t="str">
        <f t="shared" si="0"/>
        <v>yyymm</v>
      </c>
      <c r="I6" s="103" t="str">
        <f t="shared" si="0"/>
        <v>yyymm</v>
      </c>
      <c r="J6" s="104" t="str">
        <f t="shared" si="0"/>
        <v>yyymm</v>
      </c>
      <c r="K6" s="105" t="str">
        <f t="shared" si="0"/>
        <v>yyymm</v>
      </c>
      <c r="L6" s="103" t="str">
        <f t="shared" si="0"/>
        <v>yyymm</v>
      </c>
      <c r="M6" s="104" t="str">
        <f t="shared" si="0"/>
        <v>yyymm</v>
      </c>
      <c r="N6" s="105" t="str">
        <f t="shared" si="0"/>
        <v>yyymm</v>
      </c>
      <c r="O6" s="103" t="str">
        <f t="shared" si="0"/>
        <v>yyymm</v>
      </c>
      <c r="P6" s="104" t="str">
        <f t="shared" si="0"/>
        <v>yyymm</v>
      </c>
      <c r="Q6" s="105" t="str">
        <f t="shared" si="0"/>
        <v>yyymm</v>
      </c>
      <c r="R6" s="103" t="str">
        <f t="shared" si="0"/>
        <v>yyymm</v>
      </c>
      <c r="S6" s="104" t="str">
        <f t="shared" si="0"/>
        <v>yyymm</v>
      </c>
      <c r="T6" s="105" t="str">
        <f t="shared" si="0"/>
        <v>yyymm</v>
      </c>
      <c r="U6" s="103" t="str">
        <f t="shared" si="0"/>
        <v>yyymm</v>
      </c>
      <c r="V6" s="104" t="str">
        <f t="shared" si="0"/>
        <v>yyymm</v>
      </c>
      <c r="W6" s="105" t="str">
        <f t="shared" si="0"/>
        <v>yyymm</v>
      </c>
      <c r="X6" s="103" t="str">
        <f t="shared" si="0"/>
        <v>yyymm</v>
      </c>
      <c r="Y6" s="104" t="str">
        <f t="shared" si="0"/>
        <v>yyymm</v>
      </c>
      <c r="Z6" s="105" t="str">
        <f t="shared" si="0"/>
        <v>yyymm</v>
      </c>
      <c r="AA6" s="103" t="str">
        <f t="shared" si="0"/>
        <v>yyymm</v>
      </c>
      <c r="AB6" s="104" t="str">
        <f t="shared" si="0"/>
        <v>yyymm</v>
      </c>
      <c r="AC6" s="100"/>
    </row>
    <row r="7" spans="2:29" ht="15" customHeight="1">
      <c r="B7" s="213" t="s">
        <v>589</v>
      </c>
      <c r="C7" s="214"/>
      <c r="D7" s="120" t="s">
        <v>590</v>
      </c>
      <c r="E7" s="41">
        <v>18754</v>
      </c>
      <c r="F7" s="197">
        <f>E11</f>
        <v>23820</v>
      </c>
      <c r="G7" s="198">
        <f t="shared" ref="G7:AB7" si="1">F11</f>
        <v>27060</v>
      </c>
      <c r="H7" s="199">
        <f t="shared" si="1"/>
        <v>31655</v>
      </c>
      <c r="I7" s="197">
        <f t="shared" si="1"/>
        <v>28949</v>
      </c>
      <c r="J7" s="198">
        <f t="shared" si="1"/>
        <v>25930</v>
      </c>
      <c r="K7" s="199">
        <f t="shared" si="1"/>
        <v>27898</v>
      </c>
      <c r="L7" s="197">
        <f t="shared" si="1"/>
        <v>22273</v>
      </c>
      <c r="M7" s="198">
        <f t="shared" si="1"/>
        <v>16467</v>
      </c>
      <c r="N7" s="199">
        <f>M11</f>
        <v>18351</v>
      </c>
      <c r="O7" s="197">
        <f t="shared" si="1"/>
        <v>19654</v>
      </c>
      <c r="P7" s="198">
        <f t="shared" si="1"/>
        <v>18783</v>
      </c>
      <c r="Q7" s="199">
        <f t="shared" si="1"/>
        <v>18603</v>
      </c>
      <c r="R7" s="197">
        <f t="shared" si="1"/>
        <v>30110</v>
      </c>
      <c r="S7" s="198">
        <f t="shared" si="1"/>
        <v>26610</v>
      </c>
      <c r="T7" s="199">
        <f t="shared" si="1"/>
        <v>23610</v>
      </c>
      <c r="U7" s="197">
        <f t="shared" si="1"/>
        <v>28110</v>
      </c>
      <c r="V7" s="198">
        <f t="shared" si="1"/>
        <v>24610</v>
      </c>
      <c r="W7" s="199">
        <f t="shared" si="1"/>
        <v>21480</v>
      </c>
      <c r="X7" s="197">
        <f t="shared" si="1"/>
        <v>23551</v>
      </c>
      <c r="Y7" s="198">
        <f t="shared" si="1"/>
        <v>18923</v>
      </c>
      <c r="Z7" s="199">
        <f t="shared" si="1"/>
        <v>17545</v>
      </c>
      <c r="AA7" s="197">
        <f t="shared" si="1"/>
        <v>19025</v>
      </c>
      <c r="AB7" s="198">
        <f t="shared" si="1"/>
        <v>18154</v>
      </c>
    </row>
    <row r="8" spans="2:29">
      <c r="B8" s="215"/>
      <c r="C8" s="216"/>
      <c r="D8" s="107" t="s">
        <v>602</v>
      </c>
      <c r="E8" s="47">
        <v>5353</v>
      </c>
      <c r="F8" s="48">
        <v>4929</v>
      </c>
      <c r="G8" s="49">
        <v>8208</v>
      </c>
      <c r="H8" s="47">
        <v>1253</v>
      </c>
      <c r="I8" s="48">
        <v>749</v>
      </c>
      <c r="J8" s="49">
        <v>6031</v>
      </c>
      <c r="K8" s="47">
        <v>0</v>
      </c>
      <c r="L8" s="48"/>
      <c r="M8" s="49">
        <v>3262</v>
      </c>
      <c r="N8" s="47">
        <f>'Buy Forecast by Month'!F16</f>
        <v>3263</v>
      </c>
      <c r="O8" s="48">
        <f>'Buy Forecast by Month'!G16</f>
        <v>0</v>
      </c>
      <c r="P8" s="49">
        <f>'Buy Forecast by Month'!H16</f>
        <v>0</v>
      </c>
      <c r="Q8" s="47">
        <f>'Buy Forecast by Month'!I16</f>
        <v>13007</v>
      </c>
      <c r="R8" s="48">
        <f>'Buy Forecast by Month'!J16</f>
        <v>0</v>
      </c>
      <c r="S8" s="48">
        <f>'Buy Forecast by Month'!K16</f>
        <v>0</v>
      </c>
      <c r="T8" s="47">
        <f>'Buy Forecast by Month'!L16</f>
        <v>8000</v>
      </c>
      <c r="U8" s="48">
        <f>'Buy Forecast by Month'!M16</f>
        <v>0</v>
      </c>
      <c r="V8" s="49">
        <f>'Buy Forecast by Month'!N16</f>
        <v>0</v>
      </c>
      <c r="W8" s="47">
        <f>'Buy Forecast by Month'!O16</f>
        <v>7696</v>
      </c>
      <c r="X8" s="48">
        <f>'Buy Forecast by Month'!P16</f>
        <v>0</v>
      </c>
      <c r="Y8" s="49">
        <f>'Buy Forecast by Month'!Q16</f>
        <v>0</v>
      </c>
      <c r="Z8" s="47">
        <f>'Buy Forecast by Month'!R16</f>
        <v>3440</v>
      </c>
      <c r="AA8" s="48">
        <f>'Buy Forecast by Month'!S16</f>
        <v>0</v>
      </c>
      <c r="AB8" s="49">
        <f>'Buy Forecast by Month'!T16</f>
        <v>0</v>
      </c>
    </row>
    <row r="9" spans="2:29">
      <c r="B9" s="215"/>
      <c r="C9" s="216"/>
      <c r="D9" s="107" t="s">
        <v>601</v>
      </c>
      <c r="E9" s="47">
        <v>1703</v>
      </c>
      <c r="F9" s="48">
        <v>1689</v>
      </c>
      <c r="G9" s="49">
        <v>3613</v>
      </c>
      <c r="H9" s="47">
        <v>3959</v>
      </c>
      <c r="I9" s="48">
        <v>3768</v>
      </c>
      <c r="J9" s="49">
        <v>4063</v>
      </c>
      <c r="K9" s="47">
        <v>5625</v>
      </c>
      <c r="L9" s="48">
        <v>5806</v>
      </c>
      <c r="M9" s="49">
        <v>1378</v>
      </c>
      <c r="N9" s="47">
        <v>1960</v>
      </c>
      <c r="O9" s="48">
        <v>871</v>
      </c>
      <c r="P9" s="49">
        <v>180</v>
      </c>
      <c r="Q9" s="47">
        <v>1500</v>
      </c>
      <c r="R9" s="48">
        <v>3500</v>
      </c>
      <c r="S9" s="49">
        <v>3000</v>
      </c>
      <c r="T9" s="47">
        <v>3500</v>
      </c>
      <c r="U9" s="48">
        <v>3500</v>
      </c>
      <c r="V9" s="49">
        <v>3130</v>
      </c>
      <c r="W9" s="47">
        <v>5625</v>
      </c>
      <c r="X9" s="48">
        <v>4628</v>
      </c>
      <c r="Y9" s="49">
        <v>1378</v>
      </c>
      <c r="Z9" s="47">
        <v>1960</v>
      </c>
      <c r="AA9" s="48">
        <v>871</v>
      </c>
      <c r="AB9" s="49">
        <v>180</v>
      </c>
    </row>
    <row r="10" spans="2:29">
      <c r="B10" s="215"/>
      <c r="C10" s="216"/>
      <c r="D10" s="121" t="s">
        <v>591</v>
      </c>
      <c r="E10" s="59">
        <v>1416</v>
      </c>
      <c r="F10" s="60"/>
      <c r="G10" s="61">
        <v>0</v>
      </c>
      <c r="H10" s="59">
        <v>0</v>
      </c>
      <c r="I10" s="60">
        <v>0</v>
      </c>
      <c r="J10" s="61">
        <v>0</v>
      </c>
      <c r="K10" s="59">
        <v>0</v>
      </c>
      <c r="L10" s="60">
        <v>0</v>
      </c>
      <c r="M10" s="61">
        <v>0</v>
      </c>
      <c r="N10" s="59">
        <v>0</v>
      </c>
      <c r="O10" s="60">
        <v>0</v>
      </c>
      <c r="P10" s="61">
        <v>0</v>
      </c>
      <c r="Q10" s="59">
        <v>0</v>
      </c>
      <c r="R10" s="60">
        <v>0</v>
      </c>
      <c r="S10" s="61">
        <v>0</v>
      </c>
      <c r="T10" s="59">
        <v>0</v>
      </c>
      <c r="U10" s="60">
        <v>0</v>
      </c>
      <c r="V10" s="61">
        <v>0</v>
      </c>
      <c r="W10" s="59"/>
      <c r="X10" s="60"/>
      <c r="Y10" s="61"/>
      <c r="Z10" s="59"/>
      <c r="AA10" s="60"/>
      <c r="AB10" s="61"/>
    </row>
    <row r="11" spans="2:29" ht="15" thickBot="1">
      <c r="B11" s="217"/>
      <c r="C11" s="218"/>
      <c r="D11" s="122" t="s">
        <v>592</v>
      </c>
      <c r="E11" s="123">
        <f>E7+E8-E9+E10</f>
        <v>23820</v>
      </c>
      <c r="F11" s="124">
        <f t="shared" ref="F11:AB11" si="2">F7+F8-F9+F10</f>
        <v>27060</v>
      </c>
      <c r="G11" s="125">
        <f t="shared" si="2"/>
        <v>31655</v>
      </c>
      <c r="H11" s="123">
        <f t="shared" si="2"/>
        <v>28949</v>
      </c>
      <c r="I11" s="124">
        <f>I7+I8-I9+I10</f>
        <v>25930</v>
      </c>
      <c r="J11" s="125">
        <f t="shared" si="2"/>
        <v>27898</v>
      </c>
      <c r="K11" s="123">
        <f t="shared" si="2"/>
        <v>22273</v>
      </c>
      <c r="L11" s="124">
        <f t="shared" si="2"/>
        <v>16467</v>
      </c>
      <c r="M11" s="125">
        <f t="shared" si="2"/>
        <v>18351</v>
      </c>
      <c r="N11" s="123">
        <f t="shared" si="2"/>
        <v>19654</v>
      </c>
      <c r="O11" s="124">
        <f t="shared" si="2"/>
        <v>18783</v>
      </c>
      <c r="P11" s="125">
        <f t="shared" si="2"/>
        <v>18603</v>
      </c>
      <c r="Q11" s="123">
        <f t="shared" si="2"/>
        <v>30110</v>
      </c>
      <c r="R11" s="124">
        <f t="shared" si="2"/>
        <v>26610</v>
      </c>
      <c r="S11" s="125">
        <f t="shared" si="2"/>
        <v>23610</v>
      </c>
      <c r="T11" s="123">
        <f t="shared" si="2"/>
        <v>28110</v>
      </c>
      <c r="U11" s="124">
        <f t="shared" si="2"/>
        <v>24610</v>
      </c>
      <c r="V11" s="125">
        <f t="shared" si="2"/>
        <v>21480</v>
      </c>
      <c r="W11" s="123">
        <f t="shared" si="2"/>
        <v>23551</v>
      </c>
      <c r="X11" s="124">
        <f t="shared" si="2"/>
        <v>18923</v>
      </c>
      <c r="Y11" s="125">
        <f t="shared" si="2"/>
        <v>17545</v>
      </c>
      <c r="Z11" s="123">
        <f t="shared" si="2"/>
        <v>19025</v>
      </c>
      <c r="AA11" s="124">
        <f t="shared" si="2"/>
        <v>18154</v>
      </c>
      <c r="AB11" s="125">
        <f t="shared" si="2"/>
        <v>17974</v>
      </c>
    </row>
    <row r="12" spans="2:29" ht="15" thickBot="1"/>
    <row r="13" spans="2:29" ht="15" customHeight="1">
      <c r="B13" s="213" t="s">
        <v>593</v>
      </c>
      <c r="C13" s="214"/>
      <c r="D13" s="120" t="s">
        <v>590</v>
      </c>
      <c r="E13" s="41">
        <v>3550</v>
      </c>
      <c r="F13" s="197">
        <f>E17</f>
        <v>4486</v>
      </c>
      <c r="G13" s="198">
        <f t="shared" ref="G13:AB13" si="3">F17</f>
        <v>5161</v>
      </c>
      <c r="H13" s="199">
        <f t="shared" si="3"/>
        <v>6191</v>
      </c>
      <c r="I13" s="197">
        <f t="shared" si="3"/>
        <v>6228</v>
      </c>
      <c r="J13" s="198">
        <f t="shared" si="3"/>
        <v>5373</v>
      </c>
      <c r="K13" s="199">
        <f t="shared" si="3"/>
        <v>5942</v>
      </c>
      <c r="L13" s="197">
        <f t="shared" si="3"/>
        <v>8889</v>
      </c>
      <c r="M13" s="198">
        <f t="shared" si="3"/>
        <v>7201</v>
      </c>
      <c r="N13" s="199">
        <f t="shared" si="3"/>
        <v>8769</v>
      </c>
      <c r="O13" s="197">
        <f t="shared" si="3"/>
        <v>9586</v>
      </c>
      <c r="P13" s="198">
        <f t="shared" si="3"/>
        <v>9010</v>
      </c>
      <c r="Q13" s="199">
        <f t="shared" si="3"/>
        <v>8587</v>
      </c>
      <c r="R13" s="197">
        <f t="shared" si="3"/>
        <v>13051</v>
      </c>
      <c r="S13" s="198">
        <f t="shared" si="3"/>
        <v>12051</v>
      </c>
      <c r="T13" s="199">
        <f t="shared" si="3"/>
        <v>11551</v>
      </c>
      <c r="U13" s="197">
        <f t="shared" si="3"/>
        <v>14051</v>
      </c>
      <c r="V13" s="198">
        <f t="shared" si="3"/>
        <v>13751</v>
      </c>
      <c r="W13" s="199">
        <f t="shared" si="3"/>
        <v>13451</v>
      </c>
      <c r="X13" s="197">
        <f t="shared" si="3"/>
        <v>15966</v>
      </c>
      <c r="Y13" s="198">
        <f t="shared" si="3"/>
        <v>14945</v>
      </c>
      <c r="Z13" s="199">
        <f t="shared" si="3"/>
        <v>14213</v>
      </c>
      <c r="AA13" s="197">
        <f t="shared" si="3"/>
        <v>14892</v>
      </c>
      <c r="AB13" s="198">
        <f t="shared" si="3"/>
        <v>14316</v>
      </c>
    </row>
    <row r="14" spans="2:29">
      <c r="B14" s="215"/>
      <c r="C14" s="216"/>
      <c r="D14" s="107" t="s">
        <v>602</v>
      </c>
      <c r="E14" s="47">
        <v>1224</v>
      </c>
      <c r="F14" s="48">
        <v>1161</v>
      </c>
      <c r="G14" s="49">
        <v>2604</v>
      </c>
      <c r="H14" s="47">
        <v>1041</v>
      </c>
      <c r="I14" s="48"/>
      <c r="J14" s="49">
        <v>1569</v>
      </c>
      <c r="K14" s="47">
        <v>5078</v>
      </c>
      <c r="L14" s="48"/>
      <c r="M14" s="49">
        <v>2300</v>
      </c>
      <c r="N14" s="47">
        <f>'Buy Forecast by Month'!F17</f>
        <v>1677</v>
      </c>
      <c r="O14" s="48">
        <f>'Buy Forecast by Month'!G17</f>
        <v>0</v>
      </c>
      <c r="P14" s="49">
        <f>'Buy Forecast by Month'!H17</f>
        <v>0</v>
      </c>
      <c r="Q14" s="47">
        <f>'Buy Forecast by Month'!I17</f>
        <v>5464</v>
      </c>
      <c r="R14" s="48">
        <f>'Buy Forecast by Month'!J17</f>
        <v>0</v>
      </c>
      <c r="S14" s="49">
        <f>'Buy Forecast by Month'!K17</f>
        <v>0</v>
      </c>
      <c r="T14" s="47">
        <f>'Buy Forecast by Month'!L17</f>
        <v>3000</v>
      </c>
      <c r="U14" s="48">
        <f>'Buy Forecast by Month'!M17</f>
        <v>0</v>
      </c>
      <c r="V14" s="49">
        <f>'Buy Forecast by Month'!N17</f>
        <v>0</v>
      </c>
      <c r="W14" s="47">
        <f>'Buy Forecast by Month'!O17</f>
        <v>4646</v>
      </c>
      <c r="X14" s="48">
        <f>'Buy Forecast by Month'!P17</f>
        <v>0</v>
      </c>
      <c r="Y14" s="49">
        <f>'Buy Forecast by Month'!Q17</f>
        <v>0</v>
      </c>
      <c r="Z14" s="47">
        <f>'Buy Forecast by Month'!R17</f>
        <v>1539</v>
      </c>
      <c r="AA14" s="48">
        <f>'Buy Forecast by Month'!S17</f>
        <v>0</v>
      </c>
      <c r="AB14" s="49">
        <f>'Buy Forecast by Month'!T17</f>
        <v>0</v>
      </c>
    </row>
    <row r="15" spans="2:29">
      <c r="B15" s="215"/>
      <c r="C15" s="216"/>
      <c r="D15" s="107" t="s">
        <v>601</v>
      </c>
      <c r="E15" s="47">
        <v>533</v>
      </c>
      <c r="F15" s="48">
        <v>486</v>
      </c>
      <c r="G15" s="49">
        <v>1574</v>
      </c>
      <c r="H15" s="47">
        <v>1004</v>
      </c>
      <c r="I15" s="48">
        <v>855</v>
      </c>
      <c r="J15" s="49">
        <v>1000</v>
      </c>
      <c r="K15" s="47">
        <v>2131</v>
      </c>
      <c r="L15" s="48">
        <v>1688</v>
      </c>
      <c r="M15" s="49">
        <v>732</v>
      </c>
      <c r="N15" s="47">
        <v>860</v>
      </c>
      <c r="O15" s="48">
        <v>576</v>
      </c>
      <c r="P15" s="49">
        <v>423</v>
      </c>
      <c r="Q15" s="47">
        <v>1000</v>
      </c>
      <c r="R15" s="48">
        <v>1000</v>
      </c>
      <c r="S15" s="49">
        <v>500</v>
      </c>
      <c r="T15" s="47">
        <v>500</v>
      </c>
      <c r="U15" s="48">
        <v>300</v>
      </c>
      <c r="V15" s="49">
        <v>300</v>
      </c>
      <c r="W15" s="47">
        <v>2131</v>
      </c>
      <c r="X15" s="48">
        <v>1021</v>
      </c>
      <c r="Y15" s="49">
        <v>732</v>
      </c>
      <c r="Z15" s="47">
        <v>860</v>
      </c>
      <c r="AA15" s="48">
        <v>576</v>
      </c>
      <c r="AB15" s="49">
        <v>423</v>
      </c>
    </row>
    <row r="16" spans="2:29">
      <c r="B16" s="215"/>
      <c r="C16" s="216"/>
      <c r="D16" s="121" t="s">
        <v>591</v>
      </c>
      <c r="E16" s="59">
        <v>245</v>
      </c>
      <c r="F16" s="60"/>
      <c r="G16" s="61">
        <v>0</v>
      </c>
      <c r="H16" s="59">
        <v>0</v>
      </c>
      <c r="I16" s="60">
        <v>0</v>
      </c>
      <c r="J16" s="61">
        <v>0</v>
      </c>
      <c r="K16" s="59">
        <v>0</v>
      </c>
      <c r="L16" s="60">
        <v>0</v>
      </c>
      <c r="M16" s="61">
        <v>0</v>
      </c>
      <c r="N16" s="59">
        <v>0</v>
      </c>
      <c r="O16" s="60">
        <v>0</v>
      </c>
      <c r="P16" s="61">
        <v>0</v>
      </c>
      <c r="Q16" s="59">
        <v>0</v>
      </c>
      <c r="R16" s="60">
        <v>0</v>
      </c>
      <c r="S16" s="61">
        <v>0</v>
      </c>
      <c r="T16" s="59">
        <v>0</v>
      </c>
      <c r="U16" s="60">
        <v>0</v>
      </c>
      <c r="V16" s="61">
        <v>0</v>
      </c>
      <c r="W16" s="59"/>
      <c r="X16" s="60"/>
      <c r="Y16" s="61"/>
      <c r="Z16" s="59"/>
      <c r="AA16" s="60"/>
      <c r="AB16" s="61"/>
    </row>
    <row r="17" spans="2:28" ht="15" thickBot="1">
      <c r="B17" s="217"/>
      <c r="C17" s="218"/>
      <c r="D17" s="122" t="s">
        <v>592</v>
      </c>
      <c r="E17" s="123">
        <f>E13+E14-E15+E16</f>
        <v>4486</v>
      </c>
      <c r="F17" s="124">
        <f>F13+F14-F15+F16</f>
        <v>5161</v>
      </c>
      <c r="G17" s="125">
        <f>G13+G14-G15+G16</f>
        <v>6191</v>
      </c>
      <c r="H17" s="123">
        <f>H13+H14-H15+H16</f>
        <v>6228</v>
      </c>
      <c r="I17" s="124">
        <f>I13+I14-I15+I16</f>
        <v>5373</v>
      </c>
      <c r="J17" s="125">
        <f t="shared" ref="J17:AB17" si="4">J13+J14-J15+J16</f>
        <v>5942</v>
      </c>
      <c r="K17" s="123">
        <f t="shared" si="4"/>
        <v>8889</v>
      </c>
      <c r="L17" s="124">
        <f t="shared" si="4"/>
        <v>7201</v>
      </c>
      <c r="M17" s="125">
        <f t="shared" si="4"/>
        <v>8769</v>
      </c>
      <c r="N17" s="123">
        <f t="shared" si="4"/>
        <v>9586</v>
      </c>
      <c r="O17" s="124">
        <f t="shared" si="4"/>
        <v>9010</v>
      </c>
      <c r="P17" s="125">
        <f t="shared" si="4"/>
        <v>8587</v>
      </c>
      <c r="Q17" s="123">
        <f t="shared" si="4"/>
        <v>13051</v>
      </c>
      <c r="R17" s="124">
        <f t="shared" si="4"/>
        <v>12051</v>
      </c>
      <c r="S17" s="125">
        <f t="shared" si="4"/>
        <v>11551</v>
      </c>
      <c r="T17" s="123">
        <f t="shared" si="4"/>
        <v>14051</v>
      </c>
      <c r="U17" s="124">
        <f t="shared" si="4"/>
        <v>13751</v>
      </c>
      <c r="V17" s="125">
        <f t="shared" si="4"/>
        <v>13451</v>
      </c>
      <c r="W17" s="123">
        <f t="shared" si="4"/>
        <v>15966</v>
      </c>
      <c r="X17" s="124">
        <f t="shared" si="4"/>
        <v>14945</v>
      </c>
      <c r="Y17" s="125">
        <f t="shared" si="4"/>
        <v>14213</v>
      </c>
      <c r="Z17" s="123">
        <f t="shared" si="4"/>
        <v>14892</v>
      </c>
      <c r="AA17" s="124">
        <f t="shared" si="4"/>
        <v>14316</v>
      </c>
      <c r="AB17" s="125">
        <f t="shared" si="4"/>
        <v>13893</v>
      </c>
    </row>
    <row r="18" spans="2:28" ht="15" thickBot="1"/>
    <row r="19" spans="2:28" ht="15" customHeight="1" thickBot="1">
      <c r="B19" s="213" t="s">
        <v>583</v>
      </c>
      <c r="C19" s="214"/>
      <c r="D19" s="120" t="s">
        <v>590</v>
      </c>
      <c r="E19" s="41">
        <v>9756</v>
      </c>
      <c r="F19" s="197">
        <f>E23</f>
        <v>24955</v>
      </c>
      <c r="G19" s="198">
        <f t="shared" ref="G19:AB19" si="5">F23</f>
        <v>40498</v>
      </c>
      <c r="H19" s="199">
        <f t="shared" si="5"/>
        <v>23034</v>
      </c>
      <c r="I19" s="197">
        <f t="shared" si="5"/>
        <v>26900</v>
      </c>
      <c r="J19" s="198">
        <f t="shared" si="5"/>
        <v>30453</v>
      </c>
      <c r="K19" s="199">
        <f t="shared" si="5"/>
        <v>23709</v>
      </c>
      <c r="L19" s="197">
        <f t="shared" si="5"/>
        <v>15358</v>
      </c>
      <c r="M19" s="198">
        <f t="shared" si="5"/>
        <v>12891</v>
      </c>
      <c r="N19" s="199">
        <f t="shared" si="5"/>
        <v>17941.739076309059</v>
      </c>
      <c r="O19" s="197">
        <f t="shared" si="5"/>
        <v>18816.359555981198</v>
      </c>
      <c r="P19" s="198">
        <f t="shared" si="5"/>
        <v>17489.664443097241</v>
      </c>
      <c r="Q19" s="199">
        <f t="shared" si="5"/>
        <v>16429.447681505109</v>
      </c>
      <c r="R19" s="197">
        <f t="shared" si="5"/>
        <v>45174.447681505109</v>
      </c>
      <c r="S19" s="198">
        <f t="shared" si="5"/>
        <v>48646.447681505109</v>
      </c>
      <c r="T19" s="199">
        <f t="shared" si="5"/>
        <v>29552.447681505109</v>
      </c>
      <c r="U19" s="197">
        <f t="shared" si="5"/>
        <v>30174.447681505109</v>
      </c>
      <c r="V19" s="198">
        <f t="shared" si="5"/>
        <v>19418.447681505109</v>
      </c>
      <c r="W19" s="199">
        <f t="shared" si="5"/>
        <v>6166.4476815051094</v>
      </c>
      <c r="X19" s="197">
        <f t="shared" si="5"/>
        <v>3064.4476815051094</v>
      </c>
      <c r="Y19" s="198">
        <f t="shared" si="5"/>
        <v>10973.234382229859</v>
      </c>
      <c r="Z19" s="199">
        <f t="shared" si="5"/>
        <v>8055.9734585389187</v>
      </c>
      <c r="AA19" s="197">
        <f t="shared" si="5"/>
        <v>9500.5939382110591</v>
      </c>
      <c r="AB19" s="198">
        <f t="shared" si="5"/>
        <v>8173.8988253271</v>
      </c>
    </row>
    <row r="20" spans="2:28">
      <c r="B20" s="215"/>
      <c r="C20" s="216"/>
      <c r="D20" s="107" t="s">
        <v>602</v>
      </c>
      <c r="E20" s="47">
        <v>9132</v>
      </c>
      <c r="F20" s="48">
        <v>24852</v>
      </c>
      <c r="G20" s="49">
        <v>696</v>
      </c>
      <c r="H20" s="47">
        <v>26808</v>
      </c>
      <c r="I20" s="48">
        <v>17745</v>
      </c>
      <c r="J20" s="49">
        <v>0</v>
      </c>
      <c r="K20" s="47">
        <f>'Buy Forecast by Month'!C8</f>
        <v>0</v>
      </c>
      <c r="L20" s="48">
        <v>2604</v>
      </c>
      <c r="M20" s="49">
        <v>7968</v>
      </c>
      <c r="N20" s="47">
        <f>'Buy Forecast by Month'!F8</f>
        <v>2844</v>
      </c>
      <c r="O20" s="48">
        <f>'Buy Forecast by Month'!G8</f>
        <v>0</v>
      </c>
      <c r="P20" s="49">
        <f>'Buy Forecast by Month'!H8</f>
        <v>0</v>
      </c>
      <c r="Q20" s="47">
        <f>'Buy Forecast by Month'!I8</f>
        <v>29868</v>
      </c>
      <c r="R20" s="42">
        <f>'Buy Forecast by Month'!J8</f>
        <v>13728</v>
      </c>
      <c r="S20" s="43">
        <f>'Buy Forecast by Month'!K8</f>
        <v>0</v>
      </c>
      <c r="T20" s="47">
        <f>'Buy Forecast by Month'!L8</f>
        <v>24064</v>
      </c>
      <c r="U20" s="48">
        <f>'Buy Forecast by Month'!M8</f>
        <v>0</v>
      </c>
      <c r="V20" s="49">
        <f>'Buy Forecast by Month'!N8</f>
        <v>0</v>
      </c>
      <c r="W20" s="47">
        <f>'Buy Forecast by Month'!O8</f>
        <v>5249</v>
      </c>
      <c r="X20" s="48">
        <f>'Buy Forecast by Month'!P8</f>
        <v>10000</v>
      </c>
      <c r="Y20" s="49">
        <f>'Buy Forecast by Month'!Q8</f>
        <v>0</v>
      </c>
      <c r="Z20" s="47">
        <f>'Buy Forecast by Month'!R8</f>
        <v>3414</v>
      </c>
      <c r="AA20" s="48">
        <f>'Buy Forecast by Month'!S8</f>
        <v>0</v>
      </c>
      <c r="AB20" s="49">
        <f>'Buy Forecast by Month'!T8</f>
        <v>0</v>
      </c>
    </row>
    <row r="21" spans="2:28">
      <c r="B21" s="215"/>
      <c r="C21" s="216"/>
      <c r="D21" s="107" t="s">
        <v>601</v>
      </c>
      <c r="E21" s="47">
        <v>691</v>
      </c>
      <c r="F21" s="48">
        <v>9309</v>
      </c>
      <c r="G21" s="49">
        <v>18160</v>
      </c>
      <c r="H21" s="47">
        <v>22942</v>
      </c>
      <c r="I21" s="48">
        <v>14192</v>
      </c>
      <c r="J21" s="49">
        <v>6744</v>
      </c>
      <c r="K21" s="47">
        <v>8351</v>
      </c>
      <c r="L21" s="48">
        <v>5071</v>
      </c>
      <c r="M21" s="49">
        <v>2917.2609236909402</v>
      </c>
      <c r="N21" s="47">
        <v>1969.3795203278601</v>
      </c>
      <c r="O21" s="48">
        <v>1326.6951128839587</v>
      </c>
      <c r="P21" s="49">
        <v>1060.2167615921301</v>
      </c>
      <c r="Q21" s="47">
        <v>1123</v>
      </c>
      <c r="R21" s="48">
        <v>10256</v>
      </c>
      <c r="S21" s="49">
        <v>19094</v>
      </c>
      <c r="T21" s="47">
        <v>23442</v>
      </c>
      <c r="U21" s="48">
        <v>10756</v>
      </c>
      <c r="V21" s="49">
        <v>13252</v>
      </c>
      <c r="W21" s="47">
        <v>8351</v>
      </c>
      <c r="X21" s="48">
        <v>2091.2132992752499</v>
      </c>
      <c r="Y21" s="49">
        <v>2917.2609236909402</v>
      </c>
      <c r="Z21" s="47">
        <v>1969.3795203278601</v>
      </c>
      <c r="AA21" s="48">
        <v>1326.6951128839587</v>
      </c>
      <c r="AB21" s="49">
        <v>1060.2167615921301</v>
      </c>
    </row>
    <row r="22" spans="2:28">
      <c r="B22" s="215"/>
      <c r="C22" s="216"/>
      <c r="D22" s="121" t="s">
        <v>591</v>
      </c>
      <c r="E22" s="59">
        <v>6758</v>
      </c>
      <c r="F22" s="60"/>
      <c r="G22" s="61">
        <v>0</v>
      </c>
      <c r="H22" s="59">
        <v>0</v>
      </c>
      <c r="I22" s="60">
        <v>0</v>
      </c>
      <c r="J22" s="61">
        <v>0</v>
      </c>
      <c r="K22" s="59">
        <v>0</v>
      </c>
      <c r="L22" s="60">
        <v>0</v>
      </c>
      <c r="M22" s="61">
        <v>0</v>
      </c>
      <c r="N22" s="59">
        <v>0</v>
      </c>
      <c r="O22" s="60">
        <v>0</v>
      </c>
      <c r="P22" s="61">
        <v>0</v>
      </c>
      <c r="Q22" s="59">
        <v>0</v>
      </c>
      <c r="R22" s="60">
        <v>0</v>
      </c>
      <c r="S22" s="61">
        <v>0</v>
      </c>
      <c r="T22" s="59">
        <v>0</v>
      </c>
      <c r="U22" s="60">
        <v>0</v>
      </c>
      <c r="V22" s="61">
        <v>0</v>
      </c>
      <c r="W22" s="59"/>
      <c r="X22" s="60"/>
      <c r="Y22" s="61"/>
      <c r="Z22" s="59"/>
      <c r="AA22" s="60"/>
      <c r="AB22" s="61"/>
    </row>
    <row r="23" spans="2:28" ht="15" thickBot="1">
      <c r="B23" s="217"/>
      <c r="C23" s="218"/>
      <c r="D23" s="122" t="s">
        <v>592</v>
      </c>
      <c r="E23" s="123">
        <f>E19+E20-E21+E22</f>
        <v>24955</v>
      </c>
      <c r="F23" s="124">
        <f>F19+F20-F21+F22</f>
        <v>40498</v>
      </c>
      <c r="G23" s="125">
        <f>G19+G20-G21+G22</f>
        <v>23034</v>
      </c>
      <c r="H23" s="123">
        <f>H19+H20-H21+H22</f>
        <v>26900</v>
      </c>
      <c r="I23" s="124">
        <f>I19+I20-I21+I22</f>
        <v>30453</v>
      </c>
      <c r="J23" s="125">
        <f t="shared" ref="J23:AA23" si="6">J19+J20-J21+J22</f>
        <v>23709</v>
      </c>
      <c r="K23" s="123">
        <f t="shared" si="6"/>
        <v>15358</v>
      </c>
      <c r="L23" s="124">
        <f t="shared" si="6"/>
        <v>12891</v>
      </c>
      <c r="M23" s="125">
        <f t="shared" si="6"/>
        <v>17941.739076309059</v>
      </c>
      <c r="N23" s="123">
        <f t="shared" si="6"/>
        <v>18816.359555981198</v>
      </c>
      <c r="O23" s="124">
        <f t="shared" si="6"/>
        <v>17489.664443097241</v>
      </c>
      <c r="P23" s="125">
        <f t="shared" si="6"/>
        <v>16429.447681505109</v>
      </c>
      <c r="Q23" s="123">
        <f t="shared" si="6"/>
        <v>45174.447681505109</v>
      </c>
      <c r="R23" s="124">
        <f t="shared" si="6"/>
        <v>48646.447681505109</v>
      </c>
      <c r="S23" s="125">
        <f t="shared" si="6"/>
        <v>29552.447681505109</v>
      </c>
      <c r="T23" s="123">
        <f t="shared" si="6"/>
        <v>30174.447681505109</v>
      </c>
      <c r="U23" s="124">
        <f t="shared" si="6"/>
        <v>19418.447681505109</v>
      </c>
      <c r="V23" s="125">
        <f t="shared" si="6"/>
        <v>6166.4476815051094</v>
      </c>
      <c r="W23" s="123">
        <f t="shared" si="6"/>
        <v>3064.4476815051094</v>
      </c>
      <c r="X23" s="124">
        <f t="shared" si="6"/>
        <v>10973.234382229859</v>
      </c>
      <c r="Y23" s="125">
        <f t="shared" si="6"/>
        <v>8055.9734585389187</v>
      </c>
      <c r="Z23" s="123">
        <f t="shared" si="6"/>
        <v>9500.5939382110591</v>
      </c>
      <c r="AA23" s="124">
        <f t="shared" si="6"/>
        <v>8173.8988253271</v>
      </c>
      <c r="AB23" s="125">
        <f>AB19+AB20-AB21+AB22</f>
        <v>7113.6820637349701</v>
      </c>
    </row>
    <row r="24" spans="2:28" ht="15" thickBot="1"/>
    <row r="25" spans="2:28" ht="15" customHeight="1">
      <c r="B25" s="213" t="s">
        <v>622</v>
      </c>
      <c r="C25" s="214"/>
      <c r="D25" s="120" t="s">
        <v>590</v>
      </c>
      <c r="E25" s="41">
        <v>7897</v>
      </c>
      <c r="F25" s="197">
        <f>E29</f>
        <v>9593</v>
      </c>
      <c r="G25" s="198">
        <f t="shared" ref="G25:AB25" si="7">F29</f>
        <v>20971</v>
      </c>
      <c r="H25" s="199">
        <f t="shared" si="7"/>
        <v>14633</v>
      </c>
      <c r="I25" s="197">
        <f>H29</f>
        <v>18354</v>
      </c>
      <c r="J25" s="198">
        <f t="shared" si="7"/>
        <v>15754</v>
      </c>
      <c r="K25" s="199">
        <f t="shared" si="7"/>
        <v>15319</v>
      </c>
      <c r="L25" s="197">
        <f t="shared" si="7"/>
        <v>12409</v>
      </c>
      <c r="M25" s="198">
        <f t="shared" si="7"/>
        <v>10984</v>
      </c>
      <c r="N25" s="199">
        <f t="shared" si="7"/>
        <v>11103</v>
      </c>
      <c r="O25" s="197">
        <f t="shared" si="7"/>
        <v>10781.622968574029</v>
      </c>
      <c r="P25" s="198">
        <f t="shared" si="7"/>
        <v>9763.7654367660798</v>
      </c>
      <c r="Q25" s="199">
        <f t="shared" si="7"/>
        <v>8914.7654367660798</v>
      </c>
      <c r="R25" s="197">
        <f t="shared" si="7"/>
        <v>25968.76543676608</v>
      </c>
      <c r="S25" s="198">
        <f t="shared" si="7"/>
        <v>18116.76543676608</v>
      </c>
      <c r="T25" s="199">
        <f t="shared" si="7"/>
        <v>8345.7654367660798</v>
      </c>
      <c r="U25" s="197">
        <f t="shared" si="7"/>
        <v>8035.7654367660798</v>
      </c>
      <c r="V25" s="198">
        <f t="shared" si="7"/>
        <v>5171.7654367660798</v>
      </c>
      <c r="W25" s="199">
        <f t="shared" si="7"/>
        <v>2372.7654367660798</v>
      </c>
      <c r="X25" s="197">
        <f t="shared" si="7"/>
        <v>440.7654367660798</v>
      </c>
      <c r="Y25" s="198">
        <f t="shared" si="7"/>
        <v>2116.8539683890199</v>
      </c>
      <c r="Z25" s="199">
        <f t="shared" si="7"/>
        <v>1249.8539683890199</v>
      </c>
      <c r="AA25" s="197">
        <f t="shared" si="7"/>
        <v>1954.4769369630499</v>
      </c>
      <c r="AB25" s="198">
        <f t="shared" si="7"/>
        <v>936.61940515509991</v>
      </c>
    </row>
    <row r="26" spans="2:28">
      <c r="B26" s="215"/>
      <c r="C26" s="216"/>
      <c r="D26" s="107" t="s">
        <v>602</v>
      </c>
      <c r="E26" s="47">
        <v>264</v>
      </c>
      <c r="F26" s="48">
        <v>20052</v>
      </c>
      <c r="G26" s="49">
        <v>3744</v>
      </c>
      <c r="H26" s="47">
        <v>12132</v>
      </c>
      <c r="I26" s="48">
        <v>4282</v>
      </c>
      <c r="J26" s="49">
        <v>3623</v>
      </c>
      <c r="K26" s="47">
        <v>1398</v>
      </c>
      <c r="L26" s="48">
        <v>4896</v>
      </c>
      <c r="M26" s="49">
        <v>986</v>
      </c>
      <c r="N26" s="47">
        <f>'Buy Forecast by Month'!F9</f>
        <v>1068</v>
      </c>
      <c r="O26" s="48">
        <f>'Buy Forecast by Month'!G9</f>
        <v>0</v>
      </c>
      <c r="P26" s="49">
        <f>'Buy Forecast by Month'!H9</f>
        <v>0</v>
      </c>
      <c r="Q26" s="47">
        <f>'Buy Forecast by Month'!I9</f>
        <v>17736</v>
      </c>
      <c r="R26" s="45">
        <f>'Buy Forecast by Month'!J9</f>
        <v>1140</v>
      </c>
      <c r="S26" s="46">
        <f>'Buy Forecast by Month'!K9</f>
        <v>0</v>
      </c>
      <c r="T26" s="47">
        <f>'Buy Forecast by Month'!L9</f>
        <v>7130</v>
      </c>
      <c r="U26" s="48">
        <f>'Buy Forecast by Month'!M9</f>
        <v>220</v>
      </c>
      <c r="V26" s="49">
        <f>'Buy Forecast by Month'!N9</f>
        <v>0</v>
      </c>
      <c r="W26" s="47">
        <f>'Buy Forecast by Month'!O9</f>
        <v>2376</v>
      </c>
      <c r="X26" s="48">
        <f>'Buy Forecast by Month'!P9</f>
        <v>4007</v>
      </c>
      <c r="Y26" s="49">
        <f>'Buy Forecast by Month'!Q9</f>
        <v>0</v>
      </c>
      <c r="Z26" s="47">
        <f>'Buy Forecast by Month'!R9</f>
        <v>2094</v>
      </c>
      <c r="AA26" s="48">
        <f>'Buy Forecast by Month'!S9</f>
        <v>0</v>
      </c>
      <c r="AB26" s="49">
        <f>'Buy Forecast by Month'!T9</f>
        <v>0</v>
      </c>
    </row>
    <row r="27" spans="2:28">
      <c r="B27" s="215"/>
      <c r="C27" s="216"/>
      <c r="D27" s="107" t="s">
        <v>601</v>
      </c>
      <c r="E27" s="47">
        <v>797</v>
      </c>
      <c r="F27" s="48">
        <v>8674</v>
      </c>
      <c r="G27" s="49">
        <v>10082</v>
      </c>
      <c r="H27" s="47">
        <v>8411</v>
      </c>
      <c r="I27" s="48">
        <v>6882</v>
      </c>
      <c r="J27" s="49">
        <v>4058</v>
      </c>
      <c r="K27" s="47">
        <v>4308</v>
      </c>
      <c r="L27" s="48">
        <v>6321</v>
      </c>
      <c r="M27" s="49">
        <v>867</v>
      </c>
      <c r="N27" s="47">
        <v>1389.37703142597</v>
      </c>
      <c r="O27" s="48">
        <v>1017.85753180795</v>
      </c>
      <c r="P27" s="49">
        <v>849</v>
      </c>
      <c r="Q27" s="47">
        <v>682</v>
      </c>
      <c r="R27" s="48">
        <v>8992</v>
      </c>
      <c r="S27" s="49">
        <v>9771</v>
      </c>
      <c r="T27" s="47">
        <v>7440</v>
      </c>
      <c r="U27" s="48">
        <v>3084</v>
      </c>
      <c r="V27" s="49">
        <v>2799</v>
      </c>
      <c r="W27" s="47">
        <v>4308</v>
      </c>
      <c r="X27" s="48">
        <v>2330.9114683770599</v>
      </c>
      <c r="Y27" s="49">
        <v>867</v>
      </c>
      <c r="Z27" s="47">
        <v>1389.37703142597</v>
      </c>
      <c r="AA27" s="48">
        <v>1017.85753180795</v>
      </c>
      <c r="AB27" s="49">
        <v>849</v>
      </c>
    </row>
    <row r="28" spans="2:28">
      <c r="B28" s="215"/>
      <c r="C28" s="216"/>
      <c r="D28" s="121" t="s">
        <v>591</v>
      </c>
      <c r="E28" s="59">
        <v>2229</v>
      </c>
      <c r="F28" s="60"/>
      <c r="G28" s="61">
        <v>0</v>
      </c>
      <c r="H28" s="59">
        <v>0</v>
      </c>
      <c r="I28" s="60">
        <v>0</v>
      </c>
      <c r="J28" s="61">
        <v>0</v>
      </c>
      <c r="K28" s="59">
        <v>0</v>
      </c>
      <c r="L28" s="60">
        <v>0</v>
      </c>
      <c r="M28" s="61">
        <v>0</v>
      </c>
      <c r="N28" s="59">
        <v>0</v>
      </c>
      <c r="O28" s="60">
        <v>0</v>
      </c>
      <c r="P28" s="61">
        <v>0</v>
      </c>
      <c r="Q28" s="59">
        <v>0</v>
      </c>
      <c r="R28" s="60">
        <v>0</v>
      </c>
      <c r="S28" s="61">
        <v>0</v>
      </c>
      <c r="T28" s="59">
        <v>0</v>
      </c>
      <c r="U28" s="60">
        <v>0</v>
      </c>
      <c r="V28" s="61">
        <v>0</v>
      </c>
      <c r="W28" s="59"/>
      <c r="X28" s="60"/>
      <c r="Y28" s="61"/>
      <c r="Z28" s="59"/>
      <c r="AA28" s="60"/>
      <c r="AB28" s="61"/>
    </row>
    <row r="29" spans="2:28" ht="15" thickBot="1">
      <c r="B29" s="217"/>
      <c r="C29" s="218"/>
      <c r="D29" s="122" t="s">
        <v>592</v>
      </c>
      <c r="E29" s="123">
        <f>E25+E26-E27+E28</f>
        <v>9593</v>
      </c>
      <c r="F29" s="124">
        <f>F25+F26-F27+F28</f>
        <v>20971</v>
      </c>
      <c r="G29" s="125">
        <f>G25+G26-G27+G28</f>
        <v>14633</v>
      </c>
      <c r="H29" s="123">
        <f>H25+H26-H27+H28</f>
        <v>18354</v>
      </c>
      <c r="I29" s="124">
        <f>I25+I26-I27+I28</f>
        <v>15754</v>
      </c>
      <c r="J29" s="125">
        <f t="shared" ref="J29:AB29" si="8">J25+J26-J27+J28</f>
        <v>15319</v>
      </c>
      <c r="K29" s="123">
        <f t="shared" si="8"/>
        <v>12409</v>
      </c>
      <c r="L29" s="124">
        <f t="shared" si="8"/>
        <v>10984</v>
      </c>
      <c r="M29" s="125">
        <f t="shared" si="8"/>
        <v>11103</v>
      </c>
      <c r="N29" s="123">
        <f t="shared" si="8"/>
        <v>10781.622968574029</v>
      </c>
      <c r="O29" s="124">
        <f t="shared" si="8"/>
        <v>9763.7654367660798</v>
      </c>
      <c r="P29" s="125">
        <f t="shared" si="8"/>
        <v>8914.7654367660798</v>
      </c>
      <c r="Q29" s="123">
        <f t="shared" si="8"/>
        <v>25968.76543676608</v>
      </c>
      <c r="R29" s="124">
        <f t="shared" si="8"/>
        <v>18116.76543676608</v>
      </c>
      <c r="S29" s="125">
        <f t="shared" si="8"/>
        <v>8345.7654367660798</v>
      </c>
      <c r="T29" s="123">
        <f t="shared" si="8"/>
        <v>8035.7654367660798</v>
      </c>
      <c r="U29" s="124">
        <f t="shared" si="8"/>
        <v>5171.7654367660798</v>
      </c>
      <c r="V29" s="125">
        <f t="shared" si="8"/>
        <v>2372.7654367660798</v>
      </c>
      <c r="W29" s="123">
        <f t="shared" si="8"/>
        <v>440.7654367660798</v>
      </c>
      <c r="X29" s="124">
        <f t="shared" si="8"/>
        <v>2116.8539683890199</v>
      </c>
      <c r="Y29" s="125">
        <f t="shared" si="8"/>
        <v>1249.8539683890199</v>
      </c>
      <c r="Z29" s="123">
        <f t="shared" si="8"/>
        <v>1954.4769369630499</v>
      </c>
      <c r="AA29" s="124">
        <f t="shared" si="8"/>
        <v>936.61940515509991</v>
      </c>
      <c r="AB29" s="125">
        <f t="shared" si="8"/>
        <v>87.619405155099912</v>
      </c>
    </row>
    <row r="30" spans="2:28" ht="15" thickBot="1"/>
    <row r="31" spans="2:28" ht="15" customHeight="1">
      <c r="B31" s="213" t="s">
        <v>585</v>
      </c>
      <c r="C31" s="214"/>
      <c r="D31" s="120" t="s">
        <v>590</v>
      </c>
      <c r="E31" s="41">
        <v>20220</v>
      </c>
      <c r="F31" s="197">
        <f>E35</f>
        <v>39179</v>
      </c>
      <c r="G31" s="198">
        <f t="shared" ref="G31:AB31" si="9">F35</f>
        <v>54447</v>
      </c>
      <c r="H31" s="199">
        <f t="shared" si="9"/>
        <v>43577</v>
      </c>
      <c r="I31" s="197">
        <f t="shared" si="9"/>
        <v>47193</v>
      </c>
      <c r="J31" s="198">
        <f t="shared" si="9"/>
        <v>37423</v>
      </c>
      <c r="K31" s="199">
        <f t="shared" si="9"/>
        <v>36408</v>
      </c>
      <c r="L31" s="197">
        <f t="shared" si="9"/>
        <v>49601</v>
      </c>
      <c r="M31" s="198">
        <f t="shared" si="9"/>
        <v>35593</v>
      </c>
      <c r="N31" s="199">
        <f t="shared" si="9"/>
        <v>33288</v>
      </c>
      <c r="O31" s="197">
        <f t="shared" si="9"/>
        <v>32378</v>
      </c>
      <c r="P31" s="198">
        <f t="shared" si="9"/>
        <v>26110</v>
      </c>
      <c r="Q31" s="199">
        <f t="shared" si="9"/>
        <v>24784</v>
      </c>
      <c r="R31" s="197">
        <f t="shared" si="9"/>
        <v>90226</v>
      </c>
      <c r="S31" s="198">
        <f t="shared" si="9"/>
        <v>69742</v>
      </c>
      <c r="T31" s="199">
        <f t="shared" si="9"/>
        <v>41733</v>
      </c>
      <c r="U31" s="197">
        <f t="shared" si="9"/>
        <v>56913</v>
      </c>
      <c r="V31" s="198">
        <f t="shared" si="9"/>
        <v>47689</v>
      </c>
      <c r="W31" s="199">
        <f t="shared" si="9"/>
        <v>38344</v>
      </c>
      <c r="X31" s="197">
        <f t="shared" si="9"/>
        <v>65360</v>
      </c>
      <c r="Y31" s="198">
        <f t="shared" si="9"/>
        <v>53465</v>
      </c>
      <c r="Z31" s="199">
        <f t="shared" si="9"/>
        <v>37340</v>
      </c>
      <c r="AA31" s="197">
        <f t="shared" si="9"/>
        <v>38751</v>
      </c>
      <c r="AB31" s="198">
        <f t="shared" si="9"/>
        <v>31775</v>
      </c>
    </row>
    <row r="32" spans="2:28">
      <c r="B32" s="215"/>
      <c r="C32" s="216"/>
      <c r="D32" s="107" t="s">
        <v>602</v>
      </c>
      <c r="E32" s="47">
        <v>17520</v>
      </c>
      <c r="F32" s="48">
        <v>49634</v>
      </c>
      <c r="G32" s="49">
        <v>11116</v>
      </c>
      <c r="H32" s="47">
        <v>30099</v>
      </c>
      <c r="I32" s="48">
        <v>8812</v>
      </c>
      <c r="J32" s="49">
        <v>7945</v>
      </c>
      <c r="K32" s="47">
        <v>26280</v>
      </c>
      <c r="L32" s="48">
        <v>7576</v>
      </c>
      <c r="M32" s="49">
        <v>13820</v>
      </c>
      <c r="N32" s="47">
        <f>'Buy Forecast by Month'!F15-'Buy Forecast by Month'!F8-'Buy Forecast by Month'!F9</f>
        <v>5345</v>
      </c>
      <c r="O32" s="48">
        <f>'Buy Forecast by Month'!G15-'Buy Forecast by Month'!G8-'Buy Forecast by Month'!G9</f>
        <v>708</v>
      </c>
      <c r="P32" s="49">
        <f>'Buy Forecast by Month'!H15-'Buy Forecast by Month'!H8-'Buy Forecast by Month'!H9</f>
        <v>0</v>
      </c>
      <c r="Q32" s="47">
        <f>'Buy Forecast by Month'!I15-'Buy Forecast by Month'!I8-'Buy Forecast by Month'!I9</f>
        <v>68242</v>
      </c>
      <c r="R32" s="48">
        <f>'Buy Forecast by Month'!J15-'Buy Forecast by Month'!J8-'Buy Forecast by Month'!J9</f>
        <v>10516</v>
      </c>
      <c r="S32" s="49">
        <f>'Buy Forecast by Month'!K15-'Buy Forecast by Month'!K8-'Buy Forecast by Month'!K9</f>
        <v>0</v>
      </c>
      <c r="T32" s="47">
        <f>'Buy Forecast by Month'!L15-'Buy Forecast by Month'!L8-'Buy Forecast by Month'!L9</f>
        <v>40341</v>
      </c>
      <c r="U32" s="48">
        <f>'Buy Forecast by Month'!M15-'Buy Forecast by Month'!M8-'Buy Forecast by Month'!M9</f>
        <v>5884</v>
      </c>
      <c r="V32" s="49">
        <f>'Buy Forecast by Month'!N15-'Buy Forecast by Month'!N8-'Buy Forecast by Month'!N9</f>
        <v>0</v>
      </c>
      <c r="W32" s="47">
        <f>'Buy Forecast by Month'!O15-'Buy Forecast by Month'!O8-'Buy Forecast by Month'!O9</f>
        <v>40103</v>
      </c>
      <c r="X32" s="48">
        <f>'Buy Forecast by Month'!P15-'Buy Forecast by Month'!P8-'Buy Forecast by Month'!P9</f>
        <v>4404</v>
      </c>
      <c r="Y32" s="49">
        <f>'Buy Forecast by Month'!Q15-'Buy Forecast by Month'!Q8-'Buy Forecast by Month'!Q9</f>
        <v>0</v>
      </c>
      <c r="Z32" s="47">
        <f>'Buy Forecast by Month'!R15-'Buy Forecast by Month'!R8-'Buy Forecast by Month'!R9</f>
        <v>7666</v>
      </c>
      <c r="AA32" s="48">
        <f>'Buy Forecast by Month'!S15-'Buy Forecast by Month'!S8-'Buy Forecast by Month'!S9</f>
        <v>0</v>
      </c>
      <c r="AB32" s="49">
        <f>'Buy Forecast by Month'!T15-'Buy Forecast by Month'!T8-'Buy Forecast by Month'!T9</f>
        <v>0</v>
      </c>
    </row>
    <row r="33" spans="2:28">
      <c r="B33" s="215"/>
      <c r="C33" s="216"/>
      <c r="D33" s="107" t="s">
        <v>601</v>
      </c>
      <c r="E33" s="47">
        <v>2940</v>
      </c>
      <c r="F33" s="48">
        <v>34366</v>
      </c>
      <c r="G33" s="49">
        <v>21986</v>
      </c>
      <c r="H33" s="47">
        <v>26483</v>
      </c>
      <c r="I33" s="48">
        <v>18582</v>
      </c>
      <c r="J33" s="49">
        <v>8960</v>
      </c>
      <c r="K33" s="47">
        <v>13087</v>
      </c>
      <c r="L33" s="48">
        <v>21584</v>
      </c>
      <c r="M33" s="49">
        <v>16125</v>
      </c>
      <c r="N33" s="47">
        <v>6255</v>
      </c>
      <c r="O33" s="48">
        <v>6976</v>
      </c>
      <c r="P33" s="49">
        <v>1326</v>
      </c>
      <c r="Q33" s="47">
        <v>2800</v>
      </c>
      <c r="R33" s="48">
        <v>31000</v>
      </c>
      <c r="S33" s="49">
        <v>28009</v>
      </c>
      <c r="T33" s="47">
        <v>25161</v>
      </c>
      <c r="U33" s="48">
        <v>15108</v>
      </c>
      <c r="V33" s="49">
        <v>9345</v>
      </c>
      <c r="W33" s="47">
        <v>13087</v>
      </c>
      <c r="X33" s="48">
        <v>16299</v>
      </c>
      <c r="Y33" s="49">
        <v>16125</v>
      </c>
      <c r="Z33" s="47">
        <v>6255</v>
      </c>
      <c r="AA33" s="48">
        <v>6976</v>
      </c>
      <c r="AB33" s="49">
        <v>1326</v>
      </c>
    </row>
    <row r="34" spans="2:28">
      <c r="B34" s="215"/>
      <c r="C34" s="216"/>
      <c r="D34" s="121" t="s">
        <v>591</v>
      </c>
      <c r="E34" s="59">
        <v>4379</v>
      </c>
      <c r="F34" s="60"/>
      <c r="G34" s="61">
        <v>0</v>
      </c>
      <c r="H34" s="59">
        <v>0</v>
      </c>
      <c r="I34" s="60">
        <v>0</v>
      </c>
      <c r="J34" s="61">
        <v>0</v>
      </c>
      <c r="K34" s="59">
        <v>0</v>
      </c>
      <c r="L34" s="60">
        <v>0</v>
      </c>
      <c r="M34" s="61">
        <v>0</v>
      </c>
      <c r="N34" s="59">
        <v>0</v>
      </c>
      <c r="O34" s="60">
        <v>0</v>
      </c>
      <c r="P34" s="61">
        <v>0</v>
      </c>
      <c r="Q34" s="59">
        <v>0</v>
      </c>
      <c r="R34" s="60">
        <v>0</v>
      </c>
      <c r="S34" s="61">
        <v>0</v>
      </c>
      <c r="T34" s="59">
        <v>0</v>
      </c>
      <c r="U34" s="60">
        <v>0</v>
      </c>
      <c r="V34" s="61">
        <v>0</v>
      </c>
      <c r="W34" s="59"/>
      <c r="X34" s="60"/>
      <c r="Y34" s="61"/>
      <c r="Z34" s="59"/>
      <c r="AA34" s="60"/>
      <c r="AB34" s="61"/>
    </row>
    <row r="35" spans="2:28" ht="15" thickBot="1">
      <c r="B35" s="217"/>
      <c r="C35" s="218"/>
      <c r="D35" s="122" t="s">
        <v>592</v>
      </c>
      <c r="E35" s="123">
        <f>E31+E32-E33+E34</f>
        <v>39179</v>
      </c>
      <c r="F35" s="124">
        <f>F31+F32-F33+F34</f>
        <v>54447</v>
      </c>
      <c r="G35" s="125">
        <f>G31+G32-G33+G34</f>
        <v>43577</v>
      </c>
      <c r="H35" s="123">
        <f>H31+H32-H33+H34</f>
        <v>47193</v>
      </c>
      <c r="I35" s="124">
        <f>I31+I32-I33+I34</f>
        <v>37423</v>
      </c>
      <c r="J35" s="125">
        <f t="shared" ref="J35:AB35" si="10">J31+J32-J33+J34</f>
        <v>36408</v>
      </c>
      <c r="K35" s="123">
        <f t="shared" si="10"/>
        <v>49601</v>
      </c>
      <c r="L35" s="124">
        <f t="shared" si="10"/>
        <v>35593</v>
      </c>
      <c r="M35" s="125">
        <f t="shared" si="10"/>
        <v>33288</v>
      </c>
      <c r="N35" s="123">
        <f t="shared" si="10"/>
        <v>32378</v>
      </c>
      <c r="O35" s="124">
        <f t="shared" si="10"/>
        <v>26110</v>
      </c>
      <c r="P35" s="125">
        <f t="shared" si="10"/>
        <v>24784</v>
      </c>
      <c r="Q35" s="123">
        <f t="shared" si="10"/>
        <v>90226</v>
      </c>
      <c r="R35" s="124">
        <f t="shared" si="10"/>
        <v>69742</v>
      </c>
      <c r="S35" s="125">
        <f t="shared" si="10"/>
        <v>41733</v>
      </c>
      <c r="T35" s="123">
        <f t="shared" si="10"/>
        <v>56913</v>
      </c>
      <c r="U35" s="124">
        <f t="shared" si="10"/>
        <v>47689</v>
      </c>
      <c r="V35" s="125">
        <f t="shared" si="10"/>
        <v>38344</v>
      </c>
      <c r="W35" s="123">
        <f t="shared" si="10"/>
        <v>65360</v>
      </c>
      <c r="X35" s="124">
        <f t="shared" si="10"/>
        <v>53465</v>
      </c>
      <c r="Y35" s="125">
        <f t="shared" si="10"/>
        <v>37340</v>
      </c>
      <c r="Z35" s="123">
        <f t="shared" si="10"/>
        <v>38751</v>
      </c>
      <c r="AA35" s="124">
        <f t="shared" si="10"/>
        <v>31775</v>
      </c>
      <c r="AB35" s="125">
        <f t="shared" si="10"/>
        <v>30449</v>
      </c>
    </row>
    <row r="36" spans="2:28" ht="15" thickBot="1"/>
    <row r="37" spans="2:28" ht="15" customHeight="1">
      <c r="B37" s="213" t="s">
        <v>586</v>
      </c>
      <c r="C37" s="214"/>
      <c r="D37" s="120" t="s">
        <v>590</v>
      </c>
      <c r="E37" s="126">
        <f>SUM(E19,E25,E31)</f>
        <v>37873</v>
      </c>
      <c r="F37" s="127">
        <f t="shared" ref="F37:U37" si="11">SUM(F19,F25,F31)</f>
        <v>73727</v>
      </c>
      <c r="G37" s="128">
        <f t="shared" si="11"/>
        <v>115916</v>
      </c>
      <c r="H37" s="126">
        <f t="shared" si="11"/>
        <v>81244</v>
      </c>
      <c r="I37" s="127">
        <f t="shared" si="11"/>
        <v>92447</v>
      </c>
      <c r="J37" s="128">
        <f t="shared" si="11"/>
        <v>83630</v>
      </c>
      <c r="K37" s="126">
        <f t="shared" si="11"/>
        <v>75436</v>
      </c>
      <c r="L37" s="127">
        <f t="shared" si="11"/>
        <v>77368</v>
      </c>
      <c r="M37" s="128">
        <f t="shared" si="11"/>
        <v>59468</v>
      </c>
      <c r="N37" s="126">
        <f t="shared" si="11"/>
        <v>62332.739076309059</v>
      </c>
      <c r="O37" s="127">
        <f t="shared" si="11"/>
        <v>61975.982524555227</v>
      </c>
      <c r="P37" s="128">
        <f t="shared" si="11"/>
        <v>53363.429879863324</v>
      </c>
      <c r="Q37" s="126">
        <f t="shared" si="11"/>
        <v>50128.213118271189</v>
      </c>
      <c r="R37" s="127">
        <f t="shared" si="11"/>
        <v>161369.2131182712</v>
      </c>
      <c r="S37" s="128">
        <f t="shared" si="11"/>
        <v>136505.2131182712</v>
      </c>
      <c r="T37" s="126">
        <f t="shared" si="11"/>
        <v>79631.213118271189</v>
      </c>
      <c r="U37" s="127">
        <f t="shared" si="11"/>
        <v>95123.213118271189</v>
      </c>
      <c r="V37" s="128">
        <f t="shared" ref="V37:AB37" si="12">SUM(V19,V25,V31)</f>
        <v>72279.213118271189</v>
      </c>
      <c r="W37" s="126">
        <f t="shared" si="12"/>
        <v>46883.213118271189</v>
      </c>
      <c r="X37" s="127">
        <f t="shared" si="12"/>
        <v>68865.213118271189</v>
      </c>
      <c r="Y37" s="128">
        <f t="shared" si="12"/>
        <v>66555.088350618884</v>
      </c>
      <c r="Z37" s="126">
        <f t="shared" si="12"/>
        <v>46645.827426927935</v>
      </c>
      <c r="AA37" s="127">
        <f t="shared" si="12"/>
        <v>50206.070875174111</v>
      </c>
      <c r="AB37" s="128">
        <f t="shared" si="12"/>
        <v>40885.518230482201</v>
      </c>
    </row>
    <row r="38" spans="2:28">
      <c r="B38" s="215"/>
      <c r="C38" s="216"/>
      <c r="D38" s="107" t="s">
        <v>602</v>
      </c>
      <c r="E38" s="129">
        <f>SUM(E20,E26,E32)</f>
        <v>26916</v>
      </c>
      <c r="F38" s="130">
        <f t="shared" ref="F38:U38" si="13">SUM(F20,F26,F32)</f>
        <v>94538</v>
      </c>
      <c r="G38" s="131">
        <f t="shared" si="13"/>
        <v>15556</v>
      </c>
      <c r="H38" s="129">
        <f t="shared" si="13"/>
        <v>69039</v>
      </c>
      <c r="I38" s="130">
        <f t="shared" si="13"/>
        <v>30839</v>
      </c>
      <c r="J38" s="131">
        <f t="shared" si="13"/>
        <v>11568</v>
      </c>
      <c r="K38" s="129">
        <f t="shared" si="13"/>
        <v>27678</v>
      </c>
      <c r="L38" s="130">
        <f t="shared" si="13"/>
        <v>15076</v>
      </c>
      <c r="M38" s="131">
        <f t="shared" si="13"/>
        <v>22774</v>
      </c>
      <c r="N38" s="129">
        <f t="shared" si="13"/>
        <v>9257</v>
      </c>
      <c r="O38" s="130">
        <f t="shared" si="13"/>
        <v>708</v>
      </c>
      <c r="P38" s="131">
        <f t="shared" si="13"/>
        <v>0</v>
      </c>
      <c r="Q38" s="129">
        <f t="shared" si="13"/>
        <v>115846</v>
      </c>
      <c r="R38" s="130">
        <f t="shared" si="13"/>
        <v>25384</v>
      </c>
      <c r="S38" s="131">
        <f t="shared" si="13"/>
        <v>0</v>
      </c>
      <c r="T38" s="129">
        <f t="shared" si="13"/>
        <v>71535</v>
      </c>
      <c r="U38" s="130">
        <f t="shared" si="13"/>
        <v>6104</v>
      </c>
      <c r="V38" s="131">
        <f t="shared" ref="V38:AB38" si="14">SUM(V20,V26,V32)</f>
        <v>0</v>
      </c>
      <c r="W38" s="129">
        <f t="shared" si="14"/>
        <v>47728</v>
      </c>
      <c r="X38" s="130">
        <f t="shared" si="14"/>
        <v>18411</v>
      </c>
      <c r="Y38" s="131">
        <f t="shared" si="14"/>
        <v>0</v>
      </c>
      <c r="Z38" s="129">
        <f t="shared" si="14"/>
        <v>13174</v>
      </c>
      <c r="AA38" s="130">
        <f t="shared" si="14"/>
        <v>0</v>
      </c>
      <c r="AB38" s="131">
        <f t="shared" si="14"/>
        <v>0</v>
      </c>
    </row>
    <row r="39" spans="2:28">
      <c r="B39" s="215"/>
      <c r="C39" s="216"/>
      <c r="D39" s="107" t="s">
        <v>601</v>
      </c>
      <c r="E39" s="129">
        <f>SUM(E21,E27,E33)</f>
        <v>4428</v>
      </c>
      <c r="F39" s="130">
        <f>SUM(F21,F27,F33)</f>
        <v>52349</v>
      </c>
      <c r="G39" s="131">
        <f t="shared" ref="G39:U39" si="15">SUM(G21,G27,G33)</f>
        <v>50228</v>
      </c>
      <c r="H39" s="129">
        <f t="shared" si="15"/>
        <v>57836</v>
      </c>
      <c r="I39" s="130">
        <f t="shared" si="15"/>
        <v>39656</v>
      </c>
      <c r="J39" s="131">
        <f t="shared" si="15"/>
        <v>19762</v>
      </c>
      <c r="K39" s="129">
        <f t="shared" si="15"/>
        <v>25746</v>
      </c>
      <c r="L39" s="130">
        <f t="shared" si="15"/>
        <v>32976</v>
      </c>
      <c r="M39" s="131">
        <f t="shared" si="15"/>
        <v>19909.260923690941</v>
      </c>
      <c r="N39" s="129">
        <f t="shared" si="15"/>
        <v>9613.7565517538296</v>
      </c>
      <c r="O39" s="130">
        <f t="shared" si="15"/>
        <v>9320.5526446919084</v>
      </c>
      <c r="P39" s="131">
        <f t="shared" si="15"/>
        <v>3235.2167615921298</v>
      </c>
      <c r="Q39" s="129">
        <f t="shared" si="15"/>
        <v>4605</v>
      </c>
      <c r="R39" s="130">
        <f t="shared" si="15"/>
        <v>50248</v>
      </c>
      <c r="S39" s="131">
        <f t="shared" si="15"/>
        <v>56874</v>
      </c>
      <c r="T39" s="129">
        <f t="shared" si="15"/>
        <v>56043</v>
      </c>
      <c r="U39" s="130">
        <f t="shared" si="15"/>
        <v>28948</v>
      </c>
      <c r="V39" s="131">
        <f t="shared" ref="V39:AB39" si="16">SUM(V21,V27,V33)</f>
        <v>25396</v>
      </c>
      <c r="W39" s="129">
        <f t="shared" si="16"/>
        <v>25746</v>
      </c>
      <c r="X39" s="130">
        <f t="shared" si="16"/>
        <v>20721.124767652309</v>
      </c>
      <c r="Y39" s="131">
        <f t="shared" si="16"/>
        <v>19909.260923690941</v>
      </c>
      <c r="Z39" s="129">
        <f t="shared" si="16"/>
        <v>9613.7565517538296</v>
      </c>
      <c r="AA39" s="130">
        <f t="shared" si="16"/>
        <v>9320.5526446919084</v>
      </c>
      <c r="AB39" s="131">
        <f t="shared" si="16"/>
        <v>3235.2167615921298</v>
      </c>
    </row>
    <row r="40" spans="2:28">
      <c r="B40" s="215"/>
      <c r="C40" s="216"/>
      <c r="D40" s="121" t="s">
        <v>591</v>
      </c>
      <c r="E40" s="132">
        <f>SUM(E22,E28,E34)</f>
        <v>13366</v>
      </c>
      <c r="F40" s="133">
        <f t="shared" ref="F40:U40" si="17">SUM(F22,F28,F34)</f>
        <v>0</v>
      </c>
      <c r="G40" s="134">
        <f t="shared" si="17"/>
        <v>0</v>
      </c>
      <c r="H40" s="132">
        <f t="shared" si="17"/>
        <v>0</v>
      </c>
      <c r="I40" s="133">
        <f t="shared" si="17"/>
        <v>0</v>
      </c>
      <c r="J40" s="134">
        <f t="shared" si="17"/>
        <v>0</v>
      </c>
      <c r="K40" s="132">
        <f t="shared" si="17"/>
        <v>0</v>
      </c>
      <c r="L40" s="133">
        <f t="shared" si="17"/>
        <v>0</v>
      </c>
      <c r="M40" s="134">
        <f t="shared" si="17"/>
        <v>0</v>
      </c>
      <c r="N40" s="132">
        <f t="shared" si="17"/>
        <v>0</v>
      </c>
      <c r="O40" s="133">
        <f t="shared" si="17"/>
        <v>0</v>
      </c>
      <c r="P40" s="134">
        <f t="shared" si="17"/>
        <v>0</v>
      </c>
      <c r="Q40" s="132">
        <f t="shared" si="17"/>
        <v>0</v>
      </c>
      <c r="R40" s="133">
        <f t="shared" si="17"/>
        <v>0</v>
      </c>
      <c r="S40" s="134">
        <f t="shared" si="17"/>
        <v>0</v>
      </c>
      <c r="T40" s="132">
        <f t="shared" si="17"/>
        <v>0</v>
      </c>
      <c r="U40" s="133">
        <f t="shared" si="17"/>
        <v>0</v>
      </c>
      <c r="V40" s="134">
        <f t="shared" ref="V40:AB40" si="18">SUM(V22,V28,V34)</f>
        <v>0</v>
      </c>
      <c r="W40" s="132">
        <f t="shared" si="18"/>
        <v>0</v>
      </c>
      <c r="X40" s="133">
        <f t="shared" si="18"/>
        <v>0</v>
      </c>
      <c r="Y40" s="134">
        <f t="shared" si="18"/>
        <v>0</v>
      </c>
      <c r="Z40" s="132">
        <f t="shared" si="18"/>
        <v>0</v>
      </c>
      <c r="AA40" s="133">
        <f t="shared" si="18"/>
        <v>0</v>
      </c>
      <c r="AB40" s="134">
        <f t="shared" si="18"/>
        <v>0</v>
      </c>
    </row>
    <row r="41" spans="2:28" ht="15" thickBot="1">
      <c r="B41" s="217"/>
      <c r="C41" s="218"/>
      <c r="D41" s="122" t="s">
        <v>592</v>
      </c>
      <c r="E41" s="135">
        <f>E37+E38-E39+E40</f>
        <v>73727</v>
      </c>
      <c r="F41" s="136">
        <f t="shared" ref="F41:U41" si="19">F37+F38-F39+F40</f>
        <v>115916</v>
      </c>
      <c r="G41" s="137">
        <f t="shared" si="19"/>
        <v>81244</v>
      </c>
      <c r="H41" s="135">
        <f t="shared" si="19"/>
        <v>92447</v>
      </c>
      <c r="I41" s="136">
        <f t="shared" si="19"/>
        <v>83630</v>
      </c>
      <c r="J41" s="137">
        <f t="shared" si="19"/>
        <v>75436</v>
      </c>
      <c r="K41" s="135">
        <f t="shared" si="19"/>
        <v>77368</v>
      </c>
      <c r="L41" s="136">
        <f t="shared" si="19"/>
        <v>59468</v>
      </c>
      <c r="M41" s="137">
        <f t="shared" si="19"/>
        <v>62332.739076309059</v>
      </c>
      <c r="N41" s="135">
        <f t="shared" si="19"/>
        <v>61975.98252455522</v>
      </c>
      <c r="O41" s="136">
        <f t="shared" si="19"/>
        <v>53363.429879863317</v>
      </c>
      <c r="P41" s="137">
        <f t="shared" si="19"/>
        <v>50128.213118271196</v>
      </c>
      <c r="Q41" s="135">
        <f t="shared" si="19"/>
        <v>161369.2131182712</v>
      </c>
      <c r="R41" s="136">
        <f t="shared" si="19"/>
        <v>136505.2131182712</v>
      </c>
      <c r="S41" s="137">
        <f t="shared" si="19"/>
        <v>79631.213118271204</v>
      </c>
      <c r="T41" s="135">
        <f t="shared" si="19"/>
        <v>95123.213118271204</v>
      </c>
      <c r="U41" s="136">
        <f t="shared" si="19"/>
        <v>72279.213118271189</v>
      </c>
      <c r="V41" s="137">
        <f t="shared" ref="V41:AB41" si="20">V37+V38-V39+V40</f>
        <v>46883.213118271189</v>
      </c>
      <c r="W41" s="135">
        <f t="shared" si="20"/>
        <v>68865.213118271189</v>
      </c>
      <c r="X41" s="136">
        <f t="shared" si="20"/>
        <v>66555.088350618884</v>
      </c>
      <c r="Y41" s="137">
        <f t="shared" si="20"/>
        <v>46645.827426927943</v>
      </c>
      <c r="Z41" s="135">
        <f t="shared" si="20"/>
        <v>50206.070875174104</v>
      </c>
      <c r="AA41" s="136">
        <f t="shared" si="20"/>
        <v>40885.518230482201</v>
      </c>
      <c r="AB41" s="137">
        <f t="shared" si="20"/>
        <v>37650.301468890073</v>
      </c>
    </row>
    <row r="42" spans="2:28" ht="15" thickBot="1">
      <c r="B42" s="152"/>
      <c r="C42" s="152"/>
      <c r="D42" s="152"/>
      <c r="E42" s="153"/>
      <c r="F42" s="152"/>
      <c r="G42" s="152"/>
      <c r="H42" s="152"/>
      <c r="I42" s="152"/>
      <c r="J42" s="152"/>
      <c r="K42" s="152"/>
      <c r="L42" s="152"/>
      <c r="M42" s="152"/>
      <c r="N42" s="152"/>
      <c r="O42" s="152"/>
      <c r="P42" s="152"/>
      <c r="Q42" s="152"/>
      <c r="R42" s="152"/>
      <c r="S42" s="152"/>
      <c r="T42" s="152"/>
      <c r="U42" s="152"/>
      <c r="V42" s="152"/>
      <c r="W42" s="152"/>
      <c r="X42" s="152"/>
      <c r="Y42" s="152"/>
      <c r="Z42" s="152"/>
      <c r="AA42" s="152"/>
      <c r="AB42" s="152"/>
    </row>
    <row r="43" spans="2:28" ht="15.5" thickTop="1" thickBot="1"/>
    <row r="44" spans="2:28" ht="187" customHeight="1" thickBot="1">
      <c r="B44" s="223" t="s">
        <v>834</v>
      </c>
      <c r="C44" s="229" t="s">
        <v>835</v>
      </c>
      <c r="D44" s="230"/>
      <c r="E44" s="226" t="s">
        <v>836</v>
      </c>
      <c r="F44" s="227"/>
      <c r="G44" s="227"/>
      <c r="H44" s="227"/>
      <c r="I44" s="227"/>
      <c r="J44" s="227"/>
      <c r="K44" s="227"/>
      <c r="L44" s="227"/>
      <c r="M44" s="227"/>
      <c r="N44" s="227"/>
      <c r="O44" s="227"/>
      <c r="P44" s="227"/>
      <c r="Q44" s="228"/>
    </row>
    <row r="45" spans="2:28" ht="29.5" thickBot="1">
      <c r="B45" s="224"/>
      <c r="E45" s="180" t="s">
        <v>832</v>
      </c>
      <c r="G45" s="180" t="s">
        <v>833</v>
      </c>
    </row>
    <row r="46" spans="2:28">
      <c r="B46" s="224"/>
      <c r="C46" s="219" t="s">
        <v>800</v>
      </c>
      <c r="D46" s="220"/>
      <c r="E46" s="175"/>
      <c r="F46" s="181"/>
      <c r="G46" s="175"/>
      <c r="H46" s="182"/>
      <c r="I46" s="181"/>
      <c r="J46" s="181"/>
      <c r="K46" s="182"/>
      <c r="L46" s="181"/>
      <c r="M46" s="181"/>
      <c r="N46" s="182"/>
      <c r="O46" s="181"/>
      <c r="P46" s="181"/>
      <c r="Q46" s="182"/>
      <c r="R46" s="181"/>
      <c r="S46" s="181"/>
      <c r="T46" s="182"/>
      <c r="U46" s="181"/>
      <c r="V46" s="181"/>
      <c r="W46" s="182"/>
      <c r="X46" s="181"/>
      <c r="Y46" s="181"/>
      <c r="Z46" s="182"/>
      <c r="AA46" s="181"/>
      <c r="AB46" s="181"/>
    </row>
    <row r="47" spans="2:28">
      <c r="B47" s="224"/>
      <c r="C47" s="163" t="s">
        <v>799</v>
      </c>
      <c r="D47" s="164"/>
      <c r="E47" s="176"/>
      <c r="F47" s="181"/>
      <c r="G47" s="176"/>
      <c r="H47" s="182"/>
      <c r="I47" s="181"/>
      <c r="J47" s="181"/>
      <c r="K47" s="182"/>
      <c r="L47" s="181"/>
      <c r="M47" s="181"/>
      <c r="N47" s="182"/>
      <c r="O47" s="181"/>
      <c r="P47" s="181"/>
      <c r="Q47" s="182"/>
      <c r="R47" s="181"/>
      <c r="S47" s="181"/>
      <c r="T47" s="182"/>
      <c r="U47" s="181"/>
      <c r="V47" s="181"/>
      <c r="W47" s="182"/>
      <c r="X47" s="181"/>
      <c r="Y47" s="181"/>
      <c r="Z47" s="182"/>
      <c r="AA47" s="181"/>
      <c r="AB47" s="181"/>
    </row>
    <row r="48" spans="2:28">
      <c r="B48" s="224"/>
      <c r="C48" s="174" t="str">
        <f>Season_Calc!$D5</f>
        <v>SP21</v>
      </c>
      <c r="D48" s="165" t="s">
        <v>805</v>
      </c>
      <c r="E48" s="176"/>
      <c r="F48" s="181"/>
      <c r="G48" s="176"/>
      <c r="H48" s="182"/>
      <c r="I48" s="181"/>
      <c r="J48" s="181"/>
      <c r="K48" s="182"/>
      <c r="L48" s="181"/>
      <c r="M48" s="181"/>
      <c r="N48" s="182"/>
      <c r="O48" s="181"/>
      <c r="P48" s="181"/>
      <c r="Q48" s="182"/>
      <c r="R48" s="181"/>
      <c r="S48" s="181"/>
      <c r="T48" s="182"/>
      <c r="U48" s="181"/>
      <c r="V48" s="181"/>
      <c r="W48" s="182"/>
      <c r="X48" s="181"/>
      <c r="Y48" s="181"/>
      <c r="Z48" s="182"/>
      <c r="AA48" s="181"/>
      <c r="AB48" s="181"/>
    </row>
    <row r="49" spans="2:28">
      <c r="B49" s="224"/>
      <c r="C49" s="174" t="str">
        <f>Season_Calc!$D6</f>
        <v>HO20</v>
      </c>
      <c r="D49" s="165" t="s">
        <v>806</v>
      </c>
      <c r="E49" s="176"/>
      <c r="F49" s="181"/>
      <c r="G49" s="176"/>
      <c r="H49" s="182"/>
      <c r="I49" s="181"/>
      <c r="J49" s="181"/>
      <c r="K49" s="182"/>
      <c r="L49" s="181"/>
      <c r="M49" s="181"/>
      <c r="N49" s="182"/>
      <c r="O49" s="181"/>
      <c r="P49" s="181"/>
      <c r="Q49" s="182"/>
      <c r="R49" s="181"/>
      <c r="S49" s="181"/>
      <c r="T49" s="182"/>
      <c r="U49" s="181"/>
      <c r="V49" s="181"/>
      <c r="W49" s="182"/>
      <c r="X49" s="181"/>
      <c r="Y49" s="181"/>
      <c r="Z49" s="182"/>
      <c r="AA49" s="181"/>
      <c r="AB49" s="181"/>
    </row>
    <row r="50" spans="2:28">
      <c r="B50" s="224"/>
      <c r="C50" s="174" t="str">
        <f>Season_Calc!$D7</f>
        <v>FA20</v>
      </c>
      <c r="D50" s="165" t="s">
        <v>806</v>
      </c>
      <c r="E50" s="176"/>
      <c r="F50" s="181"/>
      <c r="G50" s="176"/>
      <c r="H50" s="182"/>
      <c r="I50" s="181"/>
      <c r="J50" s="181"/>
      <c r="K50" s="182"/>
      <c r="L50" s="181"/>
      <c r="M50" s="181"/>
      <c r="N50" s="182"/>
      <c r="O50" s="181"/>
      <c r="P50" s="181"/>
      <c r="Q50" s="182"/>
      <c r="R50" s="181"/>
      <c r="S50" s="181"/>
      <c r="T50" s="182"/>
      <c r="U50" s="181"/>
      <c r="V50" s="181"/>
      <c r="W50" s="182"/>
      <c r="X50" s="181"/>
      <c r="Y50" s="181"/>
      <c r="Z50" s="182"/>
      <c r="AA50" s="181"/>
      <c r="AB50" s="181"/>
    </row>
    <row r="51" spans="2:28">
      <c r="B51" s="224"/>
      <c r="C51" s="174" t="str">
        <f>Season_Calc!$D8</f>
        <v>SU20</v>
      </c>
      <c r="D51" s="165" t="s">
        <v>806</v>
      </c>
      <c r="E51" s="176"/>
      <c r="F51" s="181"/>
      <c r="G51" s="176"/>
      <c r="H51" s="182"/>
      <c r="I51" s="181"/>
      <c r="J51" s="181"/>
      <c r="K51" s="182"/>
      <c r="L51" s="181"/>
      <c r="M51" s="181"/>
      <c r="N51" s="182"/>
      <c r="O51" s="181"/>
      <c r="P51" s="181"/>
      <c r="Q51" s="182"/>
      <c r="R51" s="181"/>
      <c r="S51" s="181"/>
      <c r="T51" s="182"/>
      <c r="U51" s="181"/>
      <c r="V51" s="181"/>
      <c r="W51" s="182"/>
      <c r="X51" s="181"/>
      <c r="Y51" s="181"/>
      <c r="Z51" s="182"/>
      <c r="AA51" s="181"/>
      <c r="AB51" s="181"/>
    </row>
    <row r="52" spans="2:28">
      <c r="B52" s="224"/>
      <c r="C52" s="221" t="str">
        <f>"Footwear older than "&amp;C51</f>
        <v>Footwear older than SU20</v>
      </c>
      <c r="D52" s="222"/>
      <c r="E52" s="177"/>
      <c r="F52" s="181"/>
      <c r="G52" s="177"/>
      <c r="H52" s="182"/>
      <c r="I52" s="181"/>
      <c r="J52" s="181"/>
      <c r="K52" s="182"/>
      <c r="L52" s="181"/>
      <c r="M52" s="181"/>
      <c r="N52" s="182"/>
      <c r="O52" s="181"/>
      <c r="P52" s="181"/>
      <c r="Q52" s="182"/>
      <c r="R52" s="181"/>
      <c r="S52" s="181"/>
      <c r="T52" s="182"/>
      <c r="U52" s="181"/>
      <c r="V52" s="181"/>
      <c r="W52" s="182"/>
      <c r="X52" s="181"/>
      <c r="Y52" s="181"/>
      <c r="Z52" s="182"/>
      <c r="AA52" s="181"/>
      <c r="AB52" s="181"/>
    </row>
    <row r="53" spans="2:28" ht="15" thickBot="1">
      <c r="B53" s="225"/>
      <c r="C53" s="166"/>
      <c r="D53" s="167" t="s">
        <v>801</v>
      </c>
      <c r="E53" s="178">
        <f>SUM(E48:E52)</f>
        <v>0</v>
      </c>
      <c r="F53" s="179"/>
      <c r="G53" s="178">
        <f>SUM(G48:G52)</f>
        <v>0</v>
      </c>
      <c r="H53" s="179"/>
      <c r="I53" s="179"/>
      <c r="J53" s="179"/>
      <c r="K53" s="179"/>
      <c r="L53" s="179"/>
      <c r="M53" s="179"/>
      <c r="N53" s="179"/>
      <c r="O53" s="179"/>
      <c r="P53" s="179"/>
      <c r="Q53" s="179"/>
      <c r="R53" s="179"/>
      <c r="S53" s="179"/>
      <c r="T53" s="179"/>
      <c r="U53" s="179"/>
      <c r="V53" s="179"/>
      <c r="W53" s="179"/>
      <c r="X53" s="179"/>
      <c r="Y53" s="179"/>
      <c r="Z53" s="179"/>
      <c r="AA53" s="179"/>
      <c r="AB53" s="179"/>
    </row>
    <row r="54" spans="2:28" ht="15" thickBot="1">
      <c r="B54" s="152"/>
      <c r="C54" s="152"/>
      <c r="D54" s="152"/>
      <c r="E54" s="153"/>
      <c r="F54" s="152"/>
      <c r="G54" s="152"/>
      <c r="H54" s="152"/>
      <c r="I54" s="152"/>
      <c r="J54" s="152"/>
      <c r="K54" s="152"/>
      <c r="L54" s="152"/>
      <c r="M54" s="152"/>
      <c r="N54" s="152"/>
      <c r="O54" s="152"/>
      <c r="P54" s="152"/>
      <c r="Q54" s="152"/>
      <c r="R54" s="152"/>
      <c r="S54" s="152"/>
      <c r="T54" s="152"/>
      <c r="U54" s="152"/>
      <c r="V54" s="152"/>
      <c r="W54" s="152"/>
      <c r="X54" s="152"/>
      <c r="Y54" s="152"/>
      <c r="Z54" s="152"/>
      <c r="AA54" s="152"/>
      <c r="AB54" s="152"/>
    </row>
    <row r="55" spans="2:28" ht="15.5" thickTop="1" thickBot="1"/>
    <row r="56" spans="2:28" s="155" customFormat="1" ht="22.25" customHeight="1" thickBot="1">
      <c r="B56" s="213" t="s">
        <v>802</v>
      </c>
      <c r="C56" s="214"/>
      <c r="D56" s="154" t="s">
        <v>803</v>
      </c>
      <c r="E56" s="157">
        <f>IF(AVERAGE(F$39:Q$39)=0,"--",E$41/AVERAGE(F$39:Q$39))</f>
        <v>2.7202457891755238</v>
      </c>
      <c r="F56" s="158">
        <f t="shared" ref="F56:O56" si="21">IF(AVERAGE(G$39:R$39)=0,"--",F$41/AVERAGE(G$39:R$39))</f>
        <v>4.3046671290206495</v>
      </c>
      <c r="G56" s="159">
        <f t="shared" si="21"/>
        <v>2.9562821198177418</v>
      </c>
      <c r="H56" s="157">
        <f t="shared" si="21"/>
        <v>3.3823229463025255</v>
      </c>
      <c r="I56" s="158">
        <f t="shared" si="21"/>
        <v>3.1630027454958753</v>
      </c>
      <c r="J56" s="159">
        <f t="shared" si="21"/>
        <v>2.8033154156286795</v>
      </c>
      <c r="K56" s="157">
        <f t="shared" si="21"/>
        <v>2.8751114464759486</v>
      </c>
      <c r="L56" s="158">
        <f t="shared" si="21"/>
        <v>2.2970971575032366</v>
      </c>
      <c r="M56" s="159">
        <f t="shared" si="21"/>
        <v>2.4077547210530112</v>
      </c>
      <c r="N56" s="157">
        <f t="shared" si="21"/>
        <v>2.3939741254225142</v>
      </c>
      <c r="O56" s="158">
        <f t="shared" si="21"/>
        <v>2.0612931844295641</v>
      </c>
      <c r="P56" s="159">
        <f>IF(AVERAGE(Q$39:AB$39)=0,"--",P$41/AVERAGE(Q$39:AB$39))</f>
        <v>1.93632501285897</v>
      </c>
      <c r="Q56" s="157"/>
      <c r="R56" s="158"/>
      <c r="S56" s="159"/>
      <c r="T56" s="157"/>
      <c r="U56" s="158"/>
      <c r="V56" s="159"/>
      <c r="W56" s="157"/>
      <c r="X56" s="158"/>
      <c r="Y56" s="159"/>
      <c r="Z56" s="157"/>
      <c r="AA56" s="158"/>
      <c r="AB56" s="159"/>
    </row>
    <row r="57" spans="2:28" s="155" customFormat="1" ht="22.25" customHeight="1" thickBot="1">
      <c r="B57" s="215"/>
      <c r="C57" s="216"/>
      <c r="D57" s="156" t="s">
        <v>804</v>
      </c>
      <c r="E57" s="160"/>
      <c r="F57" s="161"/>
      <c r="G57" s="162"/>
      <c r="H57" s="160"/>
      <c r="I57" s="161"/>
      <c r="J57" s="162"/>
      <c r="K57" s="160"/>
      <c r="L57" s="161"/>
      <c r="M57" s="162"/>
      <c r="N57" s="160"/>
      <c r="O57" s="161"/>
      <c r="P57" s="162"/>
      <c r="Q57" s="157">
        <f>IF(AVERAGE(E$39:P$39)=0,"--",Q$41/AVERAGE(E$39:P$39))</f>
        <v>5.9571519934694779</v>
      </c>
      <c r="R57" s="161">
        <f t="shared" ref="R57:AA57" si="22">IF(AVERAGE(F$39:Q$39)=0,"--",R$41/AVERAGE(F$39:Q$39))</f>
        <v>5.0365229995182865</v>
      </c>
      <c r="S57" s="162">
        <f t="shared" si="22"/>
        <v>2.9571919800050037</v>
      </c>
      <c r="T57" s="160">
        <f t="shared" si="22"/>
        <v>3.4613147324252576</v>
      </c>
      <c r="U57" s="161">
        <f t="shared" si="22"/>
        <v>2.6444518596668267</v>
      </c>
      <c r="V57" s="162">
        <f t="shared" si="22"/>
        <v>1.7731882316245369</v>
      </c>
      <c r="W57" s="160">
        <f t="shared" si="22"/>
        <v>2.5591350752293862</v>
      </c>
      <c r="X57" s="161">
        <f t="shared" si="22"/>
        <v>2.4732873583145798</v>
      </c>
      <c r="Y57" s="162">
        <f t="shared" si="22"/>
        <v>1.8018093359753597</v>
      </c>
      <c r="Z57" s="160">
        <f t="shared" si="22"/>
        <v>1.9393324594196621</v>
      </c>
      <c r="AA57" s="161">
        <f t="shared" si="22"/>
        <v>1.579303284292181</v>
      </c>
      <c r="AB57" s="162">
        <f>IF(AVERAGE(P$39:AA$39)=0,"--",AB$41/AVERAGE(P$39:AA$39))</f>
        <v>1.4543351127215869</v>
      </c>
    </row>
    <row r="59" spans="2:28" ht="16" thickBot="1">
      <c r="B59" s="95" t="s">
        <v>857</v>
      </c>
    </row>
    <row r="60" spans="2:28">
      <c r="B60" s="204"/>
      <c r="C60" s="205"/>
      <c r="D60" s="205"/>
      <c r="E60" s="205"/>
      <c r="F60" s="205"/>
      <c r="G60" s="205"/>
      <c r="H60" s="205"/>
      <c r="I60" s="205"/>
      <c r="J60" s="206"/>
    </row>
    <row r="61" spans="2:28">
      <c r="B61" s="207"/>
      <c r="C61" s="208"/>
      <c r="D61" s="208"/>
      <c r="E61" s="208"/>
      <c r="F61" s="208"/>
      <c r="G61" s="208"/>
      <c r="H61" s="208"/>
      <c r="I61" s="208"/>
      <c r="J61" s="209"/>
    </row>
    <row r="62" spans="2:28">
      <c r="B62" s="207"/>
      <c r="C62" s="208"/>
      <c r="D62" s="208"/>
      <c r="E62" s="208"/>
      <c r="F62" s="208"/>
      <c r="G62" s="208"/>
      <c r="H62" s="208"/>
      <c r="I62" s="208"/>
      <c r="J62" s="209"/>
    </row>
    <row r="63" spans="2:28">
      <c r="B63" s="207"/>
      <c r="C63" s="208"/>
      <c r="D63" s="208"/>
      <c r="E63" s="208"/>
      <c r="F63" s="208"/>
      <c r="G63" s="208"/>
      <c r="H63" s="208"/>
      <c r="I63" s="208"/>
      <c r="J63" s="209"/>
    </row>
    <row r="64" spans="2:28">
      <c r="B64" s="207"/>
      <c r="C64" s="208"/>
      <c r="D64" s="208"/>
      <c r="E64" s="208"/>
      <c r="F64" s="208"/>
      <c r="G64" s="208"/>
      <c r="H64" s="208"/>
      <c r="I64" s="208"/>
      <c r="J64" s="209"/>
    </row>
    <row r="65" spans="2:10">
      <c r="B65" s="207"/>
      <c r="C65" s="208"/>
      <c r="D65" s="208"/>
      <c r="E65" s="208"/>
      <c r="F65" s="208"/>
      <c r="G65" s="208"/>
      <c r="H65" s="208"/>
      <c r="I65" s="208"/>
      <c r="J65" s="209"/>
    </row>
    <row r="66" spans="2:10">
      <c r="B66" s="207"/>
      <c r="C66" s="208"/>
      <c r="D66" s="208"/>
      <c r="E66" s="208"/>
      <c r="F66" s="208"/>
      <c r="G66" s="208"/>
      <c r="H66" s="208"/>
      <c r="I66" s="208"/>
      <c r="J66" s="209"/>
    </row>
    <row r="67" spans="2:10" ht="15" thickBot="1">
      <c r="B67" s="210"/>
      <c r="C67" s="211"/>
      <c r="D67" s="211"/>
      <c r="E67" s="211"/>
      <c r="F67" s="211"/>
      <c r="G67" s="211"/>
      <c r="H67" s="211"/>
      <c r="I67" s="211"/>
      <c r="J67" s="212"/>
    </row>
  </sheetData>
  <sheetProtection algorithmName="SHA-512" hashValue="SuiL3ppkFDFPVfBHc1Lwsw+5Zv/YTWTIpMeHlt4zaX16RxoQOiHDTh6X3IR9rolaKYj3p3A5w+7dVQ7pfhVBqg==" saltValue="ynzFrreJz/5f98DPpD8lsA==" spinCount="100000" sheet="1" objects="1" scenarios="1"/>
  <mergeCells count="22">
    <mergeCell ref="B60:J67"/>
    <mergeCell ref="B56:C57"/>
    <mergeCell ref="B13:C17"/>
    <mergeCell ref="B19:C23"/>
    <mergeCell ref="B25:C29"/>
    <mergeCell ref="B31:C35"/>
    <mergeCell ref="B37:C41"/>
    <mergeCell ref="C46:D46"/>
    <mergeCell ref="C52:D52"/>
    <mergeCell ref="B44:B53"/>
    <mergeCell ref="E44:Q44"/>
    <mergeCell ref="C44:D44"/>
    <mergeCell ref="B7:C11"/>
    <mergeCell ref="W3:AB3"/>
    <mergeCell ref="E4:G4"/>
    <mergeCell ref="H4:J4"/>
    <mergeCell ref="K4:M4"/>
    <mergeCell ref="N4:P4"/>
    <mergeCell ref="Q4:S4"/>
    <mergeCell ref="T4:V4"/>
    <mergeCell ref="W4:Y4"/>
    <mergeCell ref="Z4:AB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E983DB2-A3FD-354F-A4A7-7345810A5168}">
          <x14:formula1>
            <xm:f>UsedForPicklists!$C$6:$C$38</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35B8-6DF4-5348-853B-6D3C67CF2605}">
  <sheetPr>
    <tabColor theme="9"/>
  </sheetPr>
  <dimension ref="B1:AB32"/>
  <sheetViews>
    <sheetView showGridLines="0" zoomScale="70" zoomScaleNormal="70" workbookViewId="0">
      <pane ySplit="3" topLeftCell="A9" activePane="bottomLeft" state="frozen"/>
      <selection activeCell="B2" sqref="B2"/>
      <selection pane="bottomLeft" activeCell="J21" sqref="J21"/>
    </sheetView>
  </sheetViews>
  <sheetFormatPr defaultColWidth="8.81640625" defaultRowHeight="14.5" outlineLevelCol="1"/>
  <cols>
    <col min="1" max="1" width="3.453125" style="89" customWidth="1"/>
    <col min="2" max="2" width="27.08984375" style="89" customWidth="1"/>
    <col min="3" max="3" width="14.08984375" style="88" customWidth="1"/>
    <col min="4" max="21" width="14.08984375" style="89" customWidth="1"/>
    <col min="22" max="28" width="14.08984375" style="89" customWidth="1" outlineLevel="1"/>
    <col min="29" max="16384" width="8.81640625" style="89"/>
  </cols>
  <sheetData>
    <row r="1" spans="2:28" ht="15.5">
      <c r="B1" s="87" t="s">
        <v>594</v>
      </c>
      <c r="E1" s="90"/>
      <c r="F1" s="91" t="s">
        <v>580</v>
      </c>
    </row>
    <row r="2" spans="2:28" ht="15.5">
      <c r="B2" s="87" t="s">
        <v>581</v>
      </c>
      <c r="E2" s="92"/>
      <c r="F2" s="91" t="s">
        <v>582</v>
      </c>
      <c r="G2" s="93"/>
      <c r="H2" s="94"/>
      <c r="I2" s="91"/>
    </row>
    <row r="3" spans="2:28" ht="15.5">
      <c r="B3" s="87"/>
      <c r="E3" s="94"/>
      <c r="F3" s="91"/>
      <c r="G3" s="93"/>
      <c r="H3" s="94"/>
      <c r="I3" s="91"/>
    </row>
    <row r="4" spans="2:28" ht="16" thickBot="1">
      <c r="B4" s="95" t="s">
        <v>598</v>
      </c>
      <c r="V4" s="200" t="s">
        <v>842</v>
      </c>
      <c r="W4" s="200"/>
      <c r="X4" s="200"/>
      <c r="Y4" s="200"/>
      <c r="Z4" s="200"/>
      <c r="AA4" s="200"/>
      <c r="AB4" s="200"/>
    </row>
    <row r="5" spans="2:28" ht="15" customHeight="1">
      <c r="B5" s="119" t="s">
        <v>597</v>
      </c>
      <c r="C5" s="201" t="s">
        <v>773</v>
      </c>
      <c r="D5" s="202"/>
      <c r="E5" s="203"/>
      <c r="F5" s="201" t="s">
        <v>774</v>
      </c>
      <c r="G5" s="202"/>
      <c r="H5" s="203"/>
      <c r="I5" s="201" t="s">
        <v>775</v>
      </c>
      <c r="J5" s="202"/>
      <c r="K5" s="203"/>
      <c r="L5" s="201" t="s">
        <v>776</v>
      </c>
      <c r="M5" s="202"/>
      <c r="N5" s="203"/>
      <c r="O5" s="138" t="s">
        <v>595</v>
      </c>
      <c r="P5" s="201" t="s">
        <v>843</v>
      </c>
      <c r="Q5" s="202"/>
      <c r="R5" s="203"/>
      <c r="S5" s="201" t="s">
        <v>844</v>
      </c>
      <c r="T5" s="202"/>
      <c r="U5" s="203"/>
      <c r="V5" s="201" t="s">
        <v>845</v>
      </c>
      <c r="W5" s="202"/>
      <c r="X5" s="203"/>
      <c r="Y5" s="201" t="s">
        <v>846</v>
      </c>
      <c r="Z5" s="202"/>
      <c r="AA5" s="203"/>
      <c r="AB5" s="138" t="s">
        <v>595</v>
      </c>
    </row>
    <row r="6" spans="2:28" ht="16" thickBot="1">
      <c r="B6" s="80" t="str">
        <f>IF('File Input'!$C$9="[ENTER COUNTRY]","",'File Input'!$C$9)</f>
        <v>RU-Russia</v>
      </c>
      <c r="C6" s="97">
        <v>44197</v>
      </c>
      <c r="D6" s="98">
        <v>44228</v>
      </c>
      <c r="E6" s="99">
        <v>44256</v>
      </c>
      <c r="F6" s="97">
        <v>44287</v>
      </c>
      <c r="G6" s="98">
        <v>44317</v>
      </c>
      <c r="H6" s="99">
        <v>44348</v>
      </c>
      <c r="I6" s="97">
        <v>44378</v>
      </c>
      <c r="J6" s="98">
        <v>44409</v>
      </c>
      <c r="K6" s="99">
        <v>44440</v>
      </c>
      <c r="L6" s="97">
        <v>44470</v>
      </c>
      <c r="M6" s="98">
        <v>44501</v>
      </c>
      <c r="N6" s="99">
        <v>44531</v>
      </c>
      <c r="O6" s="139">
        <v>2021</v>
      </c>
      <c r="P6" s="97">
        <v>44562</v>
      </c>
      <c r="Q6" s="98">
        <v>44593</v>
      </c>
      <c r="R6" s="99">
        <v>44621</v>
      </c>
      <c r="S6" s="97">
        <v>44652</v>
      </c>
      <c r="T6" s="98">
        <v>44682</v>
      </c>
      <c r="U6" s="99">
        <v>44713</v>
      </c>
      <c r="V6" s="97">
        <v>44743</v>
      </c>
      <c r="W6" s="98">
        <v>44774</v>
      </c>
      <c r="X6" s="99">
        <v>44805</v>
      </c>
      <c r="Y6" s="97">
        <v>44835</v>
      </c>
      <c r="Z6" s="98">
        <v>44866</v>
      </c>
      <c r="AA6" s="99">
        <v>44896</v>
      </c>
      <c r="AB6" s="139">
        <v>2022</v>
      </c>
    </row>
    <row r="7" spans="2:28" ht="15.5" hidden="1">
      <c r="B7" s="101"/>
      <c r="C7" s="105" t="str">
        <f>TEXT(C$6,"yyymm")</f>
        <v>yyymm</v>
      </c>
      <c r="D7" s="103" t="str">
        <f t="shared" ref="D7:N7" si="0">TEXT(D$6,"yyymm")</f>
        <v>yyymm</v>
      </c>
      <c r="E7" s="104" t="str">
        <f t="shared" si="0"/>
        <v>yyymm</v>
      </c>
      <c r="F7" s="105" t="str">
        <f t="shared" si="0"/>
        <v>yyymm</v>
      </c>
      <c r="G7" s="103" t="str">
        <f t="shared" si="0"/>
        <v>yyymm</v>
      </c>
      <c r="H7" s="104" t="str">
        <f t="shared" si="0"/>
        <v>yyymm</v>
      </c>
      <c r="I7" s="105" t="str">
        <f t="shared" si="0"/>
        <v>yyymm</v>
      </c>
      <c r="J7" s="103" t="str">
        <f t="shared" si="0"/>
        <v>yyymm</v>
      </c>
      <c r="K7" s="104" t="str">
        <f t="shared" si="0"/>
        <v>yyymm</v>
      </c>
      <c r="L7" s="105" t="str">
        <f t="shared" si="0"/>
        <v>yyymm</v>
      </c>
      <c r="M7" s="103" t="str">
        <f t="shared" si="0"/>
        <v>yyymm</v>
      </c>
      <c r="N7" s="104" t="str">
        <f t="shared" si="0"/>
        <v>yyymm</v>
      </c>
      <c r="O7" s="140"/>
      <c r="P7" s="105" t="str">
        <f t="shared" ref="P7:AA7" si="1">TEXT(P$6,"yyymm")</f>
        <v>yyymm</v>
      </c>
      <c r="Q7" s="103" t="str">
        <f t="shared" si="1"/>
        <v>yyymm</v>
      </c>
      <c r="R7" s="104" t="str">
        <f t="shared" si="1"/>
        <v>yyymm</v>
      </c>
      <c r="S7" s="105" t="str">
        <f t="shared" si="1"/>
        <v>yyymm</v>
      </c>
      <c r="T7" s="103" t="str">
        <f t="shared" si="1"/>
        <v>yyymm</v>
      </c>
      <c r="U7" s="104" t="str">
        <f t="shared" si="1"/>
        <v>yyymm</v>
      </c>
      <c r="V7" s="105" t="str">
        <f t="shared" si="1"/>
        <v>yyymm</v>
      </c>
      <c r="W7" s="103" t="str">
        <f t="shared" si="1"/>
        <v>yyymm</v>
      </c>
      <c r="X7" s="104" t="str">
        <f t="shared" si="1"/>
        <v>yyymm</v>
      </c>
      <c r="Y7" s="105" t="str">
        <f t="shared" si="1"/>
        <v>yyymm</v>
      </c>
      <c r="Z7" s="103" t="str">
        <f t="shared" si="1"/>
        <v>yyymm</v>
      </c>
      <c r="AA7" s="104" t="str">
        <f t="shared" si="1"/>
        <v>yyymm</v>
      </c>
      <c r="AB7" s="140"/>
    </row>
    <row r="8" spans="2:28" ht="23" customHeight="1">
      <c r="B8" s="141" t="s">
        <v>847</v>
      </c>
      <c r="C8" s="62">
        <v>19143.35650675392</v>
      </c>
      <c r="D8" s="63">
        <v>15552.325757577513</v>
      </c>
      <c r="E8" s="64">
        <v>17203.006625545244</v>
      </c>
      <c r="F8" s="62">
        <v>26743.467581701301</v>
      </c>
      <c r="G8" s="63">
        <v>29512.250942588988</v>
      </c>
      <c r="H8" s="64">
        <v>29032.094660938823</v>
      </c>
      <c r="I8" s="62">
        <v>43349.506424338382</v>
      </c>
      <c r="J8" s="63">
        <v>30270.609931371542</v>
      </c>
      <c r="K8" s="64">
        <v>14925.418522287249</v>
      </c>
      <c r="L8" s="62">
        <v>12196.35256144155</v>
      </c>
      <c r="M8" s="63">
        <v>11589.629651667134</v>
      </c>
      <c r="N8" s="64">
        <v>11894.706866177001</v>
      </c>
      <c r="O8" s="142">
        <f>SUM(C8:N8)</f>
        <v>261412.72603238866</v>
      </c>
      <c r="P8" s="62">
        <v>17892.7</v>
      </c>
      <c r="Q8" s="63">
        <v>14707.7</v>
      </c>
      <c r="R8" s="64">
        <v>14488.6</v>
      </c>
      <c r="S8" s="62">
        <v>23261</v>
      </c>
      <c r="T8" s="63">
        <v>29008.7</v>
      </c>
      <c r="U8" s="64">
        <v>30837.800000000003</v>
      </c>
      <c r="V8" s="62"/>
      <c r="W8" s="63"/>
      <c r="X8" s="64"/>
      <c r="Y8" s="62"/>
      <c r="Z8" s="63"/>
      <c r="AA8" s="64"/>
      <c r="AB8" s="142">
        <f>SUM(P8:AA8)</f>
        <v>130196.5</v>
      </c>
    </row>
    <row r="9" spans="2:28" ht="23" customHeight="1">
      <c r="B9" s="143" t="s">
        <v>848</v>
      </c>
      <c r="C9" s="65">
        <v>5673.1974437854087</v>
      </c>
      <c r="D9" s="66">
        <v>4846.5533706124561</v>
      </c>
      <c r="E9" s="67">
        <v>2892.4228498185257</v>
      </c>
      <c r="F9" s="65">
        <v>5519.0491395691597</v>
      </c>
      <c r="G9" s="66">
        <v>10721.9913930967</v>
      </c>
      <c r="H9" s="67">
        <v>13738.948367550818</v>
      </c>
      <c r="I9" s="65">
        <v>15497.500162001257</v>
      </c>
      <c r="J9" s="66">
        <v>10549.90297800159</v>
      </c>
      <c r="K9" s="67">
        <v>4044.276286812235</v>
      </c>
      <c r="L9" s="65">
        <v>2891.3621161287706</v>
      </c>
      <c r="M9" s="66">
        <v>4334.7635023789735</v>
      </c>
      <c r="N9" s="67">
        <v>4436.3131178229942</v>
      </c>
      <c r="O9" s="144">
        <f>SUM(C9:N9)</f>
        <v>85146.280727578895</v>
      </c>
      <c r="P9" s="65">
        <v>7668.2999999999993</v>
      </c>
      <c r="Q9" s="66">
        <v>6303.3</v>
      </c>
      <c r="R9" s="67">
        <v>6209.4</v>
      </c>
      <c r="S9" s="65">
        <v>9969</v>
      </c>
      <c r="T9" s="66">
        <v>12432.3</v>
      </c>
      <c r="U9" s="67">
        <v>13216.199999999999</v>
      </c>
      <c r="V9" s="65"/>
      <c r="W9" s="66"/>
      <c r="X9" s="67"/>
      <c r="Y9" s="65"/>
      <c r="Z9" s="66"/>
      <c r="AA9" s="67"/>
      <c r="AB9" s="144">
        <f>SUM(P9:AA9)</f>
        <v>55798.5</v>
      </c>
    </row>
    <row r="10" spans="2:28" ht="23" customHeight="1">
      <c r="B10" s="141" t="s">
        <v>849</v>
      </c>
      <c r="C10" s="62">
        <v>7119.4593567433276</v>
      </c>
      <c r="D10" s="63">
        <v>66300.413548611643</v>
      </c>
      <c r="E10" s="64">
        <v>64712.666666666672</v>
      </c>
      <c r="F10" s="62">
        <v>59546.666666666672</v>
      </c>
      <c r="G10" s="63">
        <v>46592.5</v>
      </c>
      <c r="H10" s="64">
        <v>35538.5</v>
      </c>
      <c r="I10" s="62">
        <v>4105.5</v>
      </c>
      <c r="J10" s="63">
        <v>14797.333333333336</v>
      </c>
      <c r="K10" s="64">
        <v>19586.666666666668</v>
      </c>
      <c r="L10" s="62">
        <v>19845.5</v>
      </c>
      <c r="M10" s="63">
        <v>14821.666666666668</v>
      </c>
      <c r="N10" s="64">
        <v>4494.5</v>
      </c>
      <c r="O10" s="142">
        <f>SUM(C10:N10)</f>
        <v>357461.37290535501</v>
      </c>
      <c r="P10" s="62">
        <v>7332.85</v>
      </c>
      <c r="Q10" s="63">
        <v>68289.31</v>
      </c>
      <c r="R10" s="64">
        <v>86050.209999999992</v>
      </c>
      <c r="S10" s="62">
        <v>74263.63</v>
      </c>
      <c r="T10" s="63">
        <v>48674.21</v>
      </c>
      <c r="U10" s="64">
        <v>20561.91</v>
      </c>
      <c r="V10" s="62"/>
      <c r="W10" s="63"/>
      <c r="X10" s="64"/>
      <c r="Y10" s="62"/>
      <c r="Z10" s="63"/>
      <c r="AA10" s="64"/>
      <c r="AB10" s="142">
        <f>SUM(P10:AA10)</f>
        <v>305172.12</v>
      </c>
    </row>
    <row r="11" spans="2:28" ht="23" customHeight="1">
      <c r="B11" s="143" t="s">
        <v>850</v>
      </c>
      <c r="C11" s="65">
        <v>2633.2246935899984</v>
      </c>
      <c r="D11" s="66">
        <v>24522.070764554996</v>
      </c>
      <c r="E11" s="67">
        <v>24339</v>
      </c>
      <c r="F11" s="65">
        <v>23380</v>
      </c>
      <c r="G11" s="66">
        <v>14560</v>
      </c>
      <c r="H11" s="67">
        <v>7549</v>
      </c>
      <c r="I11" s="65">
        <v>4442</v>
      </c>
      <c r="J11" s="66">
        <v>10196</v>
      </c>
      <c r="K11" s="67">
        <v>11290</v>
      </c>
      <c r="L11" s="65">
        <v>10772</v>
      </c>
      <c r="M11" s="66">
        <v>8555</v>
      </c>
      <c r="N11" s="67">
        <v>4153</v>
      </c>
      <c r="O11" s="144">
        <f>SUM(C11:N11)</f>
        <v>146391.295458145</v>
      </c>
      <c r="P11" s="65">
        <v>2712.15</v>
      </c>
      <c r="Q11" s="66">
        <v>25257.690000000002</v>
      </c>
      <c r="R11" s="67">
        <v>31826.79</v>
      </c>
      <c r="S11" s="65">
        <v>27467.370000000003</v>
      </c>
      <c r="T11" s="66">
        <v>18002.79</v>
      </c>
      <c r="U11" s="67">
        <v>7605.09</v>
      </c>
      <c r="V11" s="65"/>
      <c r="W11" s="66"/>
      <c r="X11" s="67"/>
      <c r="Y11" s="65"/>
      <c r="Z11" s="66"/>
      <c r="AA11" s="67"/>
      <c r="AB11" s="144">
        <f>SUM(P11:AA11)</f>
        <v>112871.88</v>
      </c>
    </row>
    <row r="12" spans="2:28" ht="23" customHeight="1" thickBot="1">
      <c r="B12" s="145" t="s">
        <v>596</v>
      </c>
      <c r="C12" s="146">
        <f>SUM(C8:C11)</f>
        <v>34569.238000872654</v>
      </c>
      <c r="D12" s="147">
        <f t="shared" ref="D12:M12" si="2">SUM(D8:D11)</f>
        <v>111221.36344135662</v>
      </c>
      <c r="E12" s="148">
        <f t="shared" si="2"/>
        <v>109147.09614203044</v>
      </c>
      <c r="F12" s="146">
        <f t="shared" si="2"/>
        <v>115189.18338793714</v>
      </c>
      <c r="G12" s="147">
        <f t="shared" si="2"/>
        <v>101386.74233568569</v>
      </c>
      <c r="H12" s="148">
        <f t="shared" si="2"/>
        <v>85858.543028489643</v>
      </c>
      <c r="I12" s="146">
        <f t="shared" si="2"/>
        <v>67394.506586339645</v>
      </c>
      <c r="J12" s="147">
        <f t="shared" si="2"/>
        <v>65813.846242706466</v>
      </c>
      <c r="K12" s="148">
        <f t="shared" si="2"/>
        <v>49846.361475766156</v>
      </c>
      <c r="L12" s="146">
        <f t="shared" si="2"/>
        <v>45705.214677570322</v>
      </c>
      <c r="M12" s="147">
        <f t="shared" si="2"/>
        <v>39301.059820712777</v>
      </c>
      <c r="N12" s="148">
        <f>SUM(N8:N11)</f>
        <v>24978.519983999995</v>
      </c>
      <c r="O12" s="149">
        <f>SUM(C12:N12)</f>
        <v>850411.67512346758</v>
      </c>
      <c r="P12" s="146">
        <f t="shared" ref="P12:AA12" si="3">SUM(P8:P11)</f>
        <v>35606</v>
      </c>
      <c r="Q12" s="147">
        <f t="shared" si="3"/>
        <v>114558</v>
      </c>
      <c r="R12" s="148">
        <f t="shared" si="3"/>
        <v>138575</v>
      </c>
      <c r="S12" s="146">
        <f t="shared" si="3"/>
        <v>134961</v>
      </c>
      <c r="T12" s="147">
        <f t="shared" si="3"/>
        <v>108118</v>
      </c>
      <c r="U12" s="148">
        <f t="shared" si="3"/>
        <v>72221</v>
      </c>
      <c r="V12" s="146">
        <f t="shared" si="3"/>
        <v>0</v>
      </c>
      <c r="W12" s="147">
        <f t="shared" si="3"/>
        <v>0</v>
      </c>
      <c r="X12" s="148">
        <f t="shared" si="3"/>
        <v>0</v>
      </c>
      <c r="Y12" s="146">
        <f t="shared" si="3"/>
        <v>0</v>
      </c>
      <c r="Z12" s="147">
        <f t="shared" si="3"/>
        <v>0</v>
      </c>
      <c r="AA12" s="148">
        <f t="shared" si="3"/>
        <v>0</v>
      </c>
      <c r="AB12" s="149">
        <f>SUM(P12:AA12)</f>
        <v>604039</v>
      </c>
    </row>
    <row r="14" spans="2:28" ht="16" thickBot="1">
      <c r="B14" s="95" t="s">
        <v>777</v>
      </c>
    </row>
    <row r="15" spans="2:28" ht="18.5">
      <c r="B15" s="119" t="s">
        <v>627</v>
      </c>
      <c r="C15" s="201" t="s">
        <v>630</v>
      </c>
      <c r="D15" s="202"/>
      <c r="E15" s="203"/>
      <c r="F15" s="201" t="s">
        <v>631</v>
      </c>
      <c r="G15" s="202"/>
      <c r="H15" s="203"/>
      <c r="I15" s="201" t="s">
        <v>632</v>
      </c>
      <c r="J15" s="202"/>
      <c r="K15" s="203"/>
      <c r="L15" s="201" t="s">
        <v>633</v>
      </c>
      <c r="M15" s="202"/>
      <c r="N15" s="203"/>
      <c r="O15" s="138" t="s">
        <v>595</v>
      </c>
    </row>
    <row r="16" spans="2:28" ht="16" thickBot="1">
      <c r="B16" s="80" t="str">
        <f>IF('File Input'!$C$9="[ENTER COUNTRY]","",'File Input'!$C$9)</f>
        <v>RU-Russia</v>
      </c>
      <c r="C16" s="97">
        <v>43831</v>
      </c>
      <c r="D16" s="98">
        <v>43862</v>
      </c>
      <c r="E16" s="99">
        <v>43891</v>
      </c>
      <c r="F16" s="97">
        <v>43922</v>
      </c>
      <c r="G16" s="98">
        <v>43952</v>
      </c>
      <c r="H16" s="99">
        <v>43983</v>
      </c>
      <c r="I16" s="97">
        <v>44013</v>
      </c>
      <c r="J16" s="98">
        <v>44044</v>
      </c>
      <c r="K16" s="99">
        <v>44075</v>
      </c>
      <c r="L16" s="97">
        <v>44105</v>
      </c>
      <c r="M16" s="98">
        <v>44136</v>
      </c>
      <c r="N16" s="99">
        <v>44166</v>
      </c>
      <c r="O16" s="139">
        <v>2020</v>
      </c>
    </row>
    <row r="17" spans="2:15" ht="15.5" hidden="1">
      <c r="B17" s="101"/>
      <c r="C17" s="105" t="str">
        <f>TEXT(C$16,"yyymm")</f>
        <v>yyymm</v>
      </c>
      <c r="D17" s="103" t="str">
        <f t="shared" ref="D17:N17" si="4">TEXT(D$16,"yyymm")</f>
        <v>yyymm</v>
      </c>
      <c r="E17" s="104" t="str">
        <f t="shared" si="4"/>
        <v>yyymm</v>
      </c>
      <c r="F17" s="105" t="str">
        <f t="shared" si="4"/>
        <v>yyymm</v>
      </c>
      <c r="G17" s="103" t="str">
        <f t="shared" si="4"/>
        <v>yyymm</v>
      </c>
      <c r="H17" s="104" t="str">
        <f t="shared" si="4"/>
        <v>yyymm</v>
      </c>
      <c r="I17" s="105" t="str">
        <f t="shared" si="4"/>
        <v>yyymm</v>
      </c>
      <c r="J17" s="103" t="str">
        <f t="shared" si="4"/>
        <v>yyymm</v>
      </c>
      <c r="K17" s="104" t="str">
        <f t="shared" si="4"/>
        <v>yyymm</v>
      </c>
      <c r="L17" s="105" t="str">
        <f t="shared" si="4"/>
        <v>yyymm</v>
      </c>
      <c r="M17" s="103" t="str">
        <f t="shared" si="4"/>
        <v>yyymm</v>
      </c>
      <c r="N17" s="104" t="str">
        <f t="shared" si="4"/>
        <v>yyymm</v>
      </c>
      <c r="O17" s="140"/>
    </row>
    <row r="18" spans="2:15" ht="23" customHeight="1">
      <c r="B18" s="141" t="s">
        <v>847</v>
      </c>
      <c r="C18" s="62">
        <v>14813.336330000002</v>
      </c>
      <c r="D18" s="63">
        <v>11601.958060000001</v>
      </c>
      <c r="E18" s="64">
        <v>20815.638016909743</v>
      </c>
      <c r="F18" s="62">
        <f>32843205.665925/1000</f>
        <v>32843.205665925001</v>
      </c>
      <c r="G18" s="63">
        <f>37267167.9066384/1000</f>
        <v>37267.167906638402</v>
      </c>
      <c r="H18" s="64">
        <f>39251885.3788482/1000</f>
        <v>39251.885378848201</v>
      </c>
      <c r="I18" s="62">
        <v>36739.000847999996</v>
      </c>
      <c r="J18" s="63">
        <v>40482.383202892001</v>
      </c>
      <c r="K18" s="64"/>
      <c r="L18" s="62"/>
      <c r="M18" s="63"/>
      <c r="N18" s="64"/>
      <c r="O18" s="142">
        <f>SUM(C18:N18)</f>
        <v>233814.57540921337</v>
      </c>
    </row>
    <row r="19" spans="2:15" ht="23" customHeight="1">
      <c r="B19" s="143" t="s">
        <v>848</v>
      </c>
      <c r="C19" s="65">
        <v>2582.4398496000003</v>
      </c>
      <c r="D19" s="66">
        <v>2632.5107380000004</v>
      </c>
      <c r="E19" s="67">
        <v>4094.3391136</v>
      </c>
      <c r="F19" s="65">
        <f>7507317.333525/1000</f>
        <v>7507.3173335250003</v>
      </c>
      <c r="G19" s="66">
        <f>7152194.92709784/1000</f>
        <v>7152.1949270978403</v>
      </c>
      <c r="H19" s="67">
        <f>10560651.6372183/1000</f>
        <v>10560.6516372183</v>
      </c>
      <c r="I19" s="65">
        <v>7942.2666014999995</v>
      </c>
      <c r="J19" s="66">
        <v>18569.385294575401</v>
      </c>
      <c r="K19" s="67"/>
      <c r="L19" s="65"/>
      <c r="M19" s="66"/>
      <c r="N19" s="67"/>
      <c r="O19" s="144">
        <f>SUM(C19:N19)</f>
        <v>61041.105495116542</v>
      </c>
    </row>
    <row r="20" spans="2:15" ht="23" customHeight="1">
      <c r="B20" s="141" t="s">
        <v>849</v>
      </c>
      <c r="C20" s="62">
        <v>429.33333333333348</v>
      </c>
      <c r="D20" s="63">
        <v>97085.293099999995</v>
      </c>
      <c r="E20" s="64">
        <v>89396.474620000023</v>
      </c>
      <c r="F20" s="62">
        <f>98617745.57/1000</f>
        <v>98617.745569999999</v>
      </c>
      <c r="G20" s="63">
        <f>53104880.22/1000</f>
        <v>53104.880219999999</v>
      </c>
      <c r="H20" s="64">
        <v>7211.2762199999997</v>
      </c>
      <c r="I20" s="62">
        <v>32641.066729999995</v>
      </c>
      <c r="J20" s="63">
        <v>42014.294809999999</v>
      </c>
      <c r="K20" s="64"/>
      <c r="L20" s="62"/>
      <c r="M20" s="63"/>
      <c r="N20" s="64"/>
      <c r="O20" s="142">
        <f>SUM(C20:N20)</f>
        <v>420500.36460333335</v>
      </c>
    </row>
    <row r="21" spans="2:15" ht="23" customHeight="1">
      <c r="B21" s="143" t="s">
        <v>850</v>
      </c>
      <c r="C21" s="65">
        <v>1649</v>
      </c>
      <c r="D21" s="66">
        <v>21691.177350000002</v>
      </c>
      <c r="E21" s="67">
        <v>28719.140639999998</v>
      </c>
      <c r="F21" s="65">
        <f>18183667.34/1000</f>
        <v>18183.66734</v>
      </c>
      <c r="G21" s="66">
        <f>18018183.92/1000</f>
        <v>18018.183920000003</v>
      </c>
      <c r="H21" s="67">
        <v>11191.122960000001</v>
      </c>
      <c r="I21" s="65">
        <v>17012.827000000001</v>
      </c>
      <c r="J21" s="66">
        <v>16174.094999999999</v>
      </c>
      <c r="K21" s="67"/>
      <c r="L21" s="65"/>
      <c r="M21" s="66"/>
      <c r="N21" s="67"/>
      <c r="O21" s="144">
        <f>SUM(C21:N21)</f>
        <v>132639.21421000001</v>
      </c>
    </row>
    <row r="22" spans="2:15" ht="23" customHeight="1" thickBot="1">
      <c r="B22" s="145" t="s">
        <v>596</v>
      </c>
      <c r="C22" s="146">
        <f>SUM(C18:C21)</f>
        <v>19474.109512933333</v>
      </c>
      <c r="D22" s="147">
        <f t="shared" ref="D22:N22" si="5">SUM(D18:D21)</f>
        <v>133010.93924800001</v>
      </c>
      <c r="E22" s="148">
        <f t="shared" si="5"/>
        <v>143025.59239050976</v>
      </c>
      <c r="F22" s="146">
        <f t="shared" si="5"/>
        <v>157151.93590945</v>
      </c>
      <c r="G22" s="147">
        <f t="shared" si="5"/>
        <v>115542.42697373626</v>
      </c>
      <c r="H22" s="148">
        <f t="shared" si="5"/>
        <v>68214.936196066497</v>
      </c>
      <c r="I22" s="146">
        <f t="shared" si="5"/>
        <v>94335.161179499992</v>
      </c>
      <c r="J22" s="147">
        <f t="shared" si="5"/>
        <v>117240.15830746741</v>
      </c>
      <c r="K22" s="148">
        <f>SUM(K18:K21)</f>
        <v>0</v>
      </c>
      <c r="L22" s="146">
        <f t="shared" si="5"/>
        <v>0</v>
      </c>
      <c r="M22" s="147">
        <f t="shared" si="5"/>
        <v>0</v>
      </c>
      <c r="N22" s="148">
        <f t="shared" si="5"/>
        <v>0</v>
      </c>
      <c r="O22" s="149">
        <f>SUM(C22:N22)</f>
        <v>847995.25971766305</v>
      </c>
    </row>
    <row r="24" spans="2:15" ht="16" thickBot="1">
      <c r="B24" s="95" t="s">
        <v>857</v>
      </c>
      <c r="C24" s="89"/>
      <c r="E24" s="88"/>
    </row>
    <row r="25" spans="2:15">
      <c r="B25" s="204"/>
      <c r="C25" s="205"/>
      <c r="D25" s="205"/>
      <c r="E25" s="205"/>
      <c r="F25" s="205"/>
      <c r="G25" s="205"/>
      <c r="H25" s="205"/>
      <c r="I25" s="205"/>
      <c r="J25" s="206"/>
    </row>
    <row r="26" spans="2:15">
      <c r="B26" s="207"/>
      <c r="C26" s="208"/>
      <c r="D26" s="208"/>
      <c r="E26" s="208"/>
      <c r="F26" s="208"/>
      <c r="G26" s="208"/>
      <c r="H26" s="208"/>
      <c r="I26" s="208"/>
      <c r="J26" s="209"/>
    </row>
    <row r="27" spans="2:15">
      <c r="B27" s="207"/>
      <c r="C27" s="208"/>
      <c r="D27" s="208"/>
      <c r="E27" s="208"/>
      <c r="F27" s="208"/>
      <c r="G27" s="208"/>
      <c r="H27" s="208"/>
      <c r="I27" s="208"/>
      <c r="J27" s="209"/>
    </row>
    <row r="28" spans="2:15">
      <c r="B28" s="207"/>
      <c r="C28" s="208"/>
      <c r="D28" s="208"/>
      <c r="E28" s="208"/>
      <c r="F28" s="208"/>
      <c r="G28" s="208"/>
      <c r="H28" s="208"/>
      <c r="I28" s="208"/>
      <c r="J28" s="209"/>
    </row>
    <row r="29" spans="2:15">
      <c r="B29" s="207"/>
      <c r="C29" s="208"/>
      <c r="D29" s="208"/>
      <c r="E29" s="208"/>
      <c r="F29" s="208"/>
      <c r="G29" s="208"/>
      <c r="H29" s="208"/>
      <c r="I29" s="208"/>
      <c r="J29" s="209"/>
    </row>
    <row r="30" spans="2:15">
      <c r="B30" s="207"/>
      <c r="C30" s="208"/>
      <c r="D30" s="208"/>
      <c r="E30" s="208"/>
      <c r="F30" s="208"/>
      <c r="G30" s="208"/>
      <c r="H30" s="208"/>
      <c r="I30" s="208"/>
      <c r="J30" s="209"/>
    </row>
    <row r="31" spans="2:15">
      <c r="B31" s="207"/>
      <c r="C31" s="208"/>
      <c r="D31" s="208"/>
      <c r="E31" s="208"/>
      <c r="F31" s="208"/>
      <c r="G31" s="208"/>
      <c r="H31" s="208"/>
      <c r="I31" s="208"/>
      <c r="J31" s="209"/>
    </row>
    <row r="32" spans="2:15" ht="15" thickBot="1">
      <c r="B32" s="210"/>
      <c r="C32" s="211"/>
      <c r="D32" s="211"/>
      <c r="E32" s="211"/>
      <c r="F32" s="211"/>
      <c r="G32" s="211"/>
      <c r="H32" s="211"/>
      <c r="I32" s="211"/>
      <c r="J32" s="212"/>
    </row>
  </sheetData>
  <sheetProtection algorithmName="SHA-512" hashValue="Yqrl2E4znGnBZR2gBa0QwxlmY+1nGzjPi7PFl/MMMz4cgx7k9delF6go5XZN36n+YOnGKlM0YjNnr10z/AM4Ag==" saltValue="vHwLIxDo5wpGS9JNI1aZYQ==" spinCount="100000" sheet="1" objects="1" scenarios="1"/>
  <mergeCells count="14">
    <mergeCell ref="B25:J32"/>
    <mergeCell ref="C15:E15"/>
    <mergeCell ref="F15:H15"/>
    <mergeCell ref="I15:K15"/>
    <mergeCell ref="L15:N15"/>
    <mergeCell ref="V4:AB4"/>
    <mergeCell ref="C5:E5"/>
    <mergeCell ref="F5:H5"/>
    <mergeCell ref="I5:K5"/>
    <mergeCell ref="L5:N5"/>
    <mergeCell ref="P5:R5"/>
    <mergeCell ref="S5:U5"/>
    <mergeCell ref="V5:X5"/>
    <mergeCell ref="Y5:AA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0F059FE-28E9-834F-A6F2-9FAFF73F618D}">
          <x14:formula1>
            <xm:f>UsedForPicklists!$C$6:$C$38</xm:f>
          </x14:formula1>
          <xm:sqref>B7 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E1004-CC19-0648-9190-38C008704EEA}">
  <sheetPr>
    <tabColor theme="5"/>
  </sheetPr>
  <dimension ref="A1"/>
  <sheetViews>
    <sheetView showGridLines="0" workbookViewId="0">
      <selection activeCell="B25" sqref="B25:J32"/>
    </sheetView>
  </sheetViews>
  <sheetFormatPr defaultColWidth="11.54296875" defaultRowHeight="14.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A1:M537"/>
  <sheetViews>
    <sheetView showGridLines="0" zoomScaleNormal="100" workbookViewId="0">
      <pane ySplit="5" topLeftCell="A6" activePane="bottomLeft" state="frozen"/>
      <selection activeCell="B25" sqref="B25:J32"/>
      <selection pane="bottomLeft" activeCell="B25" sqref="B25:J32"/>
    </sheetView>
  </sheetViews>
  <sheetFormatPr defaultColWidth="8.81640625" defaultRowHeight="14.5"/>
  <cols>
    <col min="1" max="1" width="27.08984375" style="11" bestFit="1" customWidth="1"/>
    <col min="2" max="2" width="27.08984375" style="11" customWidth="1"/>
    <col min="3" max="3" width="20.08984375" bestFit="1" customWidth="1"/>
    <col min="4" max="4" width="22.36328125" style="11" bestFit="1" customWidth="1"/>
    <col min="5" max="5" width="40.81640625" style="11" bestFit="1" customWidth="1"/>
    <col min="6" max="6" width="12.453125" bestFit="1" customWidth="1"/>
    <col min="7" max="7" width="14.36328125" bestFit="1" customWidth="1"/>
    <col min="8" max="8" width="15.36328125" bestFit="1" customWidth="1"/>
    <col min="9" max="9" width="11.36328125" bestFit="1" customWidth="1"/>
    <col min="10" max="10" width="12.81640625" bestFit="1" customWidth="1"/>
    <col min="11" max="11" width="13.08984375" bestFit="1" customWidth="1"/>
    <col min="12" max="12" width="16.6328125" bestFit="1" customWidth="1"/>
    <col min="13" max="13" width="20.453125" style="11" bestFit="1" customWidth="1"/>
  </cols>
  <sheetData>
    <row r="1" spans="1:13" s="11" customFormat="1"/>
    <row r="2" spans="1:13" s="11" customFormat="1">
      <c r="A2" s="85" t="s">
        <v>767</v>
      </c>
      <c r="B2" s="12" t="str">
        <f>'File Input'!$C$7</f>
        <v>AMERSPORT GROUP RUSSIA</v>
      </c>
      <c r="C2" s="12" t="str">
        <f>IF($B$2="[ENTER PARTNER]","",VLOOKUP($B$2,$A$6:$B$32,2,FALSE))</f>
        <v>AMR</v>
      </c>
    </row>
    <row r="3" spans="1:13" s="11" customFormat="1">
      <c r="A3" s="85" t="s">
        <v>768</v>
      </c>
      <c r="B3" s="12" t="str">
        <f>'File Input'!$C$9</f>
        <v>RU-Russia</v>
      </c>
      <c r="C3" s="12" t="str">
        <f>IF($B$3="[ENTER COUNTRY]","",VLOOKUP($B$3,$C$6:$D$36,2,FALSE))</f>
        <v>RUS</v>
      </c>
    </row>
    <row r="4" spans="1:13" s="11" customFormat="1"/>
    <row r="5" spans="1:13">
      <c r="A5" s="14" t="s">
        <v>638</v>
      </c>
      <c r="B5" s="14" t="s">
        <v>637</v>
      </c>
      <c r="C5" s="14" t="s">
        <v>567</v>
      </c>
      <c r="D5" s="14" t="s">
        <v>765</v>
      </c>
      <c r="E5" s="14" t="s">
        <v>740</v>
      </c>
      <c r="F5" s="14" t="s">
        <v>556</v>
      </c>
      <c r="G5" s="14" t="s">
        <v>19</v>
      </c>
      <c r="H5" s="14" t="s">
        <v>559</v>
      </c>
      <c r="I5" s="14" t="s">
        <v>1</v>
      </c>
      <c r="J5" s="14" t="s">
        <v>2</v>
      </c>
      <c r="K5" s="14" t="s">
        <v>560</v>
      </c>
      <c r="L5" s="14" t="s">
        <v>5</v>
      </c>
      <c r="M5" s="14" t="s">
        <v>561</v>
      </c>
    </row>
    <row r="6" spans="1:13">
      <c r="A6" s="150" t="s">
        <v>639</v>
      </c>
      <c r="B6" s="12" t="s">
        <v>659</v>
      </c>
      <c r="C6" s="151" t="s">
        <v>719</v>
      </c>
      <c r="D6" s="151" t="s">
        <v>689</v>
      </c>
      <c r="E6" s="151" t="s">
        <v>745</v>
      </c>
      <c r="F6" s="12" t="s">
        <v>557</v>
      </c>
      <c r="G6" s="12" t="s">
        <v>847</v>
      </c>
      <c r="H6" s="12" t="s">
        <v>603</v>
      </c>
      <c r="I6" s="12"/>
      <c r="J6" s="12">
        <v>81229</v>
      </c>
      <c r="K6" s="12" t="s">
        <v>25</v>
      </c>
      <c r="L6" s="12" t="s">
        <v>13</v>
      </c>
      <c r="M6" s="12" t="s">
        <v>562</v>
      </c>
    </row>
    <row r="7" spans="1:13">
      <c r="A7" s="150" t="s">
        <v>741</v>
      </c>
      <c r="B7" s="12" t="s">
        <v>660</v>
      </c>
      <c r="C7" s="151" t="s">
        <v>725</v>
      </c>
      <c r="D7" s="151" t="s">
        <v>695</v>
      </c>
      <c r="E7" s="151" t="s">
        <v>792</v>
      </c>
      <c r="F7" s="12" t="s">
        <v>558</v>
      </c>
      <c r="G7" s="12" t="s">
        <v>848</v>
      </c>
      <c r="H7" s="12" t="s">
        <v>604</v>
      </c>
      <c r="I7" s="12"/>
      <c r="J7" s="12">
        <v>90647</v>
      </c>
      <c r="K7" s="12" t="s">
        <v>26</v>
      </c>
      <c r="L7" s="12" t="s">
        <v>12</v>
      </c>
      <c r="M7" s="12" t="s">
        <v>563</v>
      </c>
    </row>
    <row r="8" spans="1:13">
      <c r="A8" s="150" t="s">
        <v>742</v>
      </c>
      <c r="B8" s="12" t="s">
        <v>673</v>
      </c>
      <c r="C8" s="151" t="s">
        <v>713</v>
      </c>
      <c r="D8" s="151" t="s">
        <v>683</v>
      </c>
      <c r="E8" s="151" t="s">
        <v>793</v>
      </c>
      <c r="F8" s="12" t="s">
        <v>566</v>
      </c>
      <c r="G8" s="12" t="s">
        <v>849</v>
      </c>
      <c r="H8" s="12" t="s">
        <v>605</v>
      </c>
      <c r="I8" s="12"/>
      <c r="J8" s="12">
        <v>77658</v>
      </c>
      <c r="K8" s="12" t="s">
        <v>27</v>
      </c>
      <c r="L8" s="12" t="s">
        <v>14</v>
      </c>
      <c r="M8" s="12" t="s">
        <v>565</v>
      </c>
    </row>
    <row r="9" spans="1:13">
      <c r="A9" s="150" t="s">
        <v>708</v>
      </c>
      <c r="B9" s="12" t="s">
        <v>709</v>
      </c>
      <c r="C9" s="151" t="s">
        <v>717</v>
      </c>
      <c r="D9" s="151" t="s">
        <v>687</v>
      </c>
      <c r="E9" s="151" t="s">
        <v>756</v>
      </c>
      <c r="F9" s="12"/>
      <c r="G9" s="12" t="s">
        <v>850</v>
      </c>
      <c r="H9" s="12" t="s">
        <v>606</v>
      </c>
      <c r="I9" s="12"/>
      <c r="J9" s="12">
        <v>77658</v>
      </c>
      <c r="K9" s="12" t="s">
        <v>28</v>
      </c>
      <c r="L9" s="12" t="s">
        <v>11</v>
      </c>
      <c r="M9" s="12" t="s">
        <v>564</v>
      </c>
    </row>
    <row r="10" spans="1:13">
      <c r="A10" s="150" t="s">
        <v>651</v>
      </c>
      <c r="B10" s="12" t="s">
        <v>674</v>
      </c>
      <c r="C10" s="151" t="s">
        <v>724</v>
      </c>
      <c r="D10" s="151" t="s">
        <v>694</v>
      </c>
      <c r="E10" s="151" t="s">
        <v>743</v>
      </c>
      <c r="F10" s="12"/>
      <c r="G10" s="12"/>
      <c r="H10" s="12" t="s">
        <v>607</v>
      </c>
      <c r="I10" s="12"/>
      <c r="J10" s="12">
        <v>43967</v>
      </c>
      <c r="K10" s="12" t="s">
        <v>29</v>
      </c>
      <c r="L10" s="12"/>
      <c r="M10" s="12"/>
    </row>
    <row r="11" spans="1:13">
      <c r="A11" s="150" t="s">
        <v>644</v>
      </c>
      <c r="B11" s="12" t="s">
        <v>665</v>
      </c>
      <c r="C11" s="151" t="s">
        <v>720</v>
      </c>
      <c r="D11" s="151" t="s">
        <v>690</v>
      </c>
      <c r="E11" s="151" t="s">
        <v>764</v>
      </c>
      <c r="F11" s="12"/>
      <c r="G11" s="12"/>
      <c r="H11" s="12" t="s">
        <v>603</v>
      </c>
      <c r="I11" s="12"/>
      <c r="J11" s="12">
        <v>82166</v>
      </c>
      <c r="K11" s="12" t="s">
        <v>30</v>
      </c>
      <c r="L11" s="12"/>
      <c r="M11" s="12"/>
    </row>
    <row r="12" spans="1:13">
      <c r="A12" s="150" t="s">
        <v>640</v>
      </c>
      <c r="B12" s="12" t="s">
        <v>661</v>
      </c>
      <c r="C12" s="151" t="s">
        <v>721</v>
      </c>
      <c r="D12" s="151" t="s">
        <v>691</v>
      </c>
      <c r="E12" s="151" t="s">
        <v>757</v>
      </c>
      <c r="F12" s="12"/>
      <c r="G12" s="12"/>
      <c r="H12" s="12" t="s">
        <v>608</v>
      </c>
      <c r="I12" s="12"/>
      <c r="J12" s="12">
        <v>97716</v>
      </c>
      <c r="K12" s="12" t="s">
        <v>31</v>
      </c>
      <c r="L12" s="12"/>
      <c r="M12" s="12"/>
    </row>
    <row r="13" spans="1:13">
      <c r="A13" s="150" t="s">
        <v>784</v>
      </c>
      <c r="B13" s="12" t="s">
        <v>669</v>
      </c>
      <c r="C13" s="151" t="s">
        <v>710</v>
      </c>
      <c r="D13" s="151" t="s">
        <v>680</v>
      </c>
      <c r="E13" s="151" t="s">
        <v>758</v>
      </c>
      <c r="F13" s="12"/>
      <c r="G13" s="12"/>
      <c r="H13" s="12" t="s">
        <v>609</v>
      </c>
      <c r="I13" s="12"/>
      <c r="J13" s="12">
        <v>72179</v>
      </c>
      <c r="K13" s="12" t="s">
        <v>32</v>
      </c>
      <c r="L13" s="12"/>
      <c r="M13" s="12"/>
    </row>
    <row r="14" spans="1:13">
      <c r="A14" s="150" t="s">
        <v>652</v>
      </c>
      <c r="B14" s="12" t="s">
        <v>675</v>
      </c>
      <c r="C14" s="151" t="s">
        <v>733</v>
      </c>
      <c r="D14" s="151" t="s">
        <v>703</v>
      </c>
      <c r="E14" s="151" t="s">
        <v>748</v>
      </c>
      <c r="F14" s="12"/>
      <c r="G14" s="12"/>
      <c r="H14" s="12" t="s">
        <v>610</v>
      </c>
      <c r="I14" s="12"/>
      <c r="J14" s="12">
        <v>29053</v>
      </c>
      <c r="K14" s="12" t="s">
        <v>33</v>
      </c>
      <c r="L14" s="12"/>
      <c r="M14" s="12"/>
    </row>
    <row r="15" spans="1:13">
      <c r="A15" s="150" t="s">
        <v>642</v>
      </c>
      <c r="B15" s="12" t="s">
        <v>663</v>
      </c>
      <c r="C15" s="151" t="s">
        <v>787</v>
      </c>
      <c r="D15" s="151" t="s">
        <v>791</v>
      </c>
      <c r="E15" s="151" t="s">
        <v>794</v>
      </c>
      <c r="F15" s="12"/>
      <c r="G15" s="12"/>
      <c r="H15" s="12" t="s">
        <v>611</v>
      </c>
      <c r="I15" s="12"/>
      <c r="J15" s="12">
        <v>95730</v>
      </c>
      <c r="K15" s="12" t="s">
        <v>34</v>
      </c>
      <c r="L15" s="12"/>
      <c r="M15" s="12"/>
    </row>
    <row r="16" spans="1:13" s="184" customFormat="1">
      <c r="A16" s="150" t="s">
        <v>852</v>
      </c>
      <c r="B16" s="188" t="s">
        <v>851</v>
      </c>
      <c r="C16" s="185" t="s">
        <v>716</v>
      </c>
      <c r="D16" s="185" t="s">
        <v>686</v>
      </c>
      <c r="E16" s="185" t="s">
        <v>752</v>
      </c>
      <c r="F16" s="186"/>
      <c r="G16" s="186"/>
      <c r="H16" s="186" t="s">
        <v>612</v>
      </c>
      <c r="I16" s="186"/>
      <c r="J16" s="186">
        <v>60078</v>
      </c>
      <c r="K16" s="186" t="s">
        <v>35</v>
      </c>
      <c r="L16" s="183"/>
      <c r="M16" s="183"/>
    </row>
    <row r="17" spans="1:13">
      <c r="A17" s="150" t="s">
        <v>641</v>
      </c>
      <c r="B17" s="150" t="s">
        <v>662</v>
      </c>
      <c r="C17" s="185" t="s">
        <v>727</v>
      </c>
      <c r="D17" s="185" t="s">
        <v>697</v>
      </c>
      <c r="E17" s="185" t="s">
        <v>760</v>
      </c>
      <c r="F17" s="186"/>
      <c r="G17" s="186"/>
      <c r="H17" s="186" t="s">
        <v>613</v>
      </c>
      <c r="I17" s="186"/>
      <c r="J17" s="186">
        <v>72236</v>
      </c>
      <c r="K17" s="186" t="s">
        <v>36</v>
      </c>
      <c r="L17" s="12"/>
      <c r="M17" s="12"/>
    </row>
    <row r="18" spans="1:13">
      <c r="A18" s="150" t="s">
        <v>650</v>
      </c>
      <c r="B18" s="150" t="s">
        <v>672</v>
      </c>
      <c r="C18" s="151" t="s">
        <v>723</v>
      </c>
      <c r="D18" s="151" t="s">
        <v>693</v>
      </c>
      <c r="E18" s="151" t="s">
        <v>759</v>
      </c>
      <c r="F18" s="12"/>
      <c r="G18" s="12"/>
      <c r="H18" s="12" t="s">
        <v>614</v>
      </c>
      <c r="I18" s="12"/>
      <c r="J18" s="12">
        <v>60473</v>
      </c>
      <c r="K18" s="12" t="s">
        <v>37</v>
      </c>
      <c r="L18" s="12"/>
      <c r="M18" s="12"/>
    </row>
    <row r="19" spans="1:13">
      <c r="A19" s="150" t="s">
        <v>648</v>
      </c>
      <c r="B19" s="150" t="s">
        <v>670</v>
      </c>
      <c r="C19" s="151" t="s">
        <v>714</v>
      </c>
      <c r="D19" s="151" t="s">
        <v>684</v>
      </c>
      <c r="E19" s="151" t="s">
        <v>749</v>
      </c>
      <c r="F19" s="12"/>
      <c r="G19" s="12"/>
      <c r="H19" s="12" t="s">
        <v>615</v>
      </c>
      <c r="I19" s="12"/>
      <c r="J19" s="12">
        <v>35432</v>
      </c>
      <c r="K19" s="12" t="s">
        <v>38</v>
      </c>
      <c r="L19" s="12"/>
      <c r="M19" s="12"/>
    </row>
    <row r="20" spans="1:13">
      <c r="A20" s="150" t="s">
        <v>657</v>
      </c>
      <c r="B20" s="150" t="s">
        <v>658</v>
      </c>
      <c r="C20" s="151" t="s">
        <v>732</v>
      </c>
      <c r="D20" s="151" t="s">
        <v>702</v>
      </c>
      <c r="E20" s="151" t="s">
        <v>795</v>
      </c>
      <c r="F20" s="12"/>
      <c r="G20" s="12"/>
      <c r="H20" s="12" t="s">
        <v>616</v>
      </c>
      <c r="I20" s="12"/>
      <c r="J20" s="12">
        <v>77085</v>
      </c>
      <c r="K20" s="12" t="s">
        <v>39</v>
      </c>
      <c r="L20" s="12"/>
      <c r="M20" s="12"/>
    </row>
    <row r="21" spans="1:13">
      <c r="A21" s="150" t="s">
        <v>654</v>
      </c>
      <c r="B21" s="150" t="s">
        <v>677</v>
      </c>
      <c r="C21" s="151" t="s">
        <v>730</v>
      </c>
      <c r="D21" s="151" t="s">
        <v>700</v>
      </c>
      <c r="E21" s="151" t="s">
        <v>753</v>
      </c>
      <c r="F21" s="12"/>
      <c r="G21" s="12"/>
      <c r="H21" s="12" t="s">
        <v>617</v>
      </c>
      <c r="I21" s="12"/>
      <c r="J21" s="12">
        <v>33212</v>
      </c>
      <c r="K21" s="12" t="s">
        <v>40</v>
      </c>
      <c r="L21" s="12"/>
      <c r="M21" s="12"/>
    </row>
    <row r="22" spans="1:13">
      <c r="A22" s="150" t="s">
        <v>655</v>
      </c>
      <c r="B22" s="150" t="s">
        <v>678</v>
      </c>
      <c r="C22" s="151" t="s">
        <v>728</v>
      </c>
      <c r="D22" s="151" t="s">
        <v>698</v>
      </c>
      <c r="E22" s="151" t="s">
        <v>796</v>
      </c>
      <c r="F22" s="12"/>
      <c r="G22" s="12"/>
      <c r="H22" s="12" t="s">
        <v>618</v>
      </c>
      <c r="I22" s="12"/>
      <c r="J22" s="12">
        <v>92325</v>
      </c>
      <c r="K22" s="12" t="s">
        <v>41</v>
      </c>
      <c r="L22" s="12"/>
      <c r="M22" s="12"/>
    </row>
    <row r="23" spans="1:13">
      <c r="A23" s="150" t="s">
        <v>785</v>
      </c>
      <c r="B23" s="150" t="s">
        <v>785</v>
      </c>
      <c r="C23" s="151" t="s">
        <v>736</v>
      </c>
      <c r="D23" s="151" t="s">
        <v>706</v>
      </c>
      <c r="E23" s="151" t="s">
        <v>761</v>
      </c>
      <c r="F23" s="12"/>
      <c r="G23" s="12"/>
      <c r="H23" s="12" t="s">
        <v>619</v>
      </c>
      <c r="I23" s="12"/>
      <c r="J23" s="12">
        <v>81082</v>
      </c>
      <c r="K23" s="12" t="s">
        <v>42</v>
      </c>
      <c r="L23" s="12"/>
      <c r="M23" s="12"/>
    </row>
    <row r="24" spans="1:13">
      <c r="A24" s="150" t="s">
        <v>647</v>
      </c>
      <c r="B24" s="150" t="s">
        <v>668</v>
      </c>
      <c r="C24" s="151" t="s">
        <v>734</v>
      </c>
      <c r="D24" s="151" t="s">
        <v>704</v>
      </c>
      <c r="E24" s="151" t="s">
        <v>750</v>
      </c>
      <c r="F24" s="12"/>
      <c r="G24" s="12"/>
      <c r="H24" s="12" t="s">
        <v>620</v>
      </c>
      <c r="I24" s="12"/>
      <c r="J24" s="12">
        <v>76055</v>
      </c>
      <c r="K24" s="12" t="s">
        <v>43</v>
      </c>
      <c r="L24" s="12"/>
      <c r="M24" s="12"/>
    </row>
    <row r="25" spans="1:13">
      <c r="A25" s="150" t="s">
        <v>649</v>
      </c>
      <c r="B25" s="150" t="s">
        <v>671</v>
      </c>
      <c r="C25" s="151" t="s">
        <v>726</v>
      </c>
      <c r="D25" s="151" t="s">
        <v>696</v>
      </c>
      <c r="E25" s="151" t="s">
        <v>755</v>
      </c>
      <c r="F25" s="12"/>
      <c r="G25" s="12"/>
      <c r="H25" s="12" t="s">
        <v>572</v>
      </c>
      <c r="I25" s="12"/>
      <c r="J25" s="12">
        <v>31514</v>
      </c>
      <c r="K25" s="12" t="s">
        <v>44</v>
      </c>
      <c r="L25" s="12"/>
      <c r="M25" s="12"/>
    </row>
    <row r="26" spans="1:13">
      <c r="A26" s="150" t="s">
        <v>656</v>
      </c>
      <c r="B26" s="12" t="s">
        <v>679</v>
      </c>
      <c r="C26" s="151" t="s">
        <v>738</v>
      </c>
      <c r="D26" s="151" t="s">
        <v>739</v>
      </c>
      <c r="E26" s="151" t="s">
        <v>797</v>
      </c>
      <c r="F26" s="12"/>
      <c r="G26" s="12"/>
      <c r="H26" s="12" t="s">
        <v>621</v>
      </c>
      <c r="I26" s="12"/>
      <c r="J26" s="12">
        <v>17053</v>
      </c>
      <c r="K26" s="12" t="s">
        <v>45</v>
      </c>
      <c r="L26" s="12"/>
      <c r="M26" s="12"/>
    </row>
    <row r="27" spans="1:13">
      <c r="A27" s="150" t="s">
        <v>653</v>
      </c>
      <c r="B27" s="12" t="s">
        <v>676</v>
      </c>
      <c r="C27" s="151" t="s">
        <v>712</v>
      </c>
      <c r="D27" s="151" t="s">
        <v>682</v>
      </c>
      <c r="E27" s="151" t="s">
        <v>744</v>
      </c>
      <c r="F27" s="12"/>
      <c r="G27" s="12"/>
      <c r="H27" s="12" t="s">
        <v>573</v>
      </c>
      <c r="I27" s="12"/>
      <c r="J27" s="12">
        <v>76037</v>
      </c>
      <c r="K27" s="12" t="s">
        <v>46</v>
      </c>
      <c r="L27" s="12"/>
      <c r="M27" s="12"/>
    </row>
    <row r="28" spans="1:13">
      <c r="A28" s="150" t="s">
        <v>646</v>
      </c>
      <c r="B28" s="12" t="s">
        <v>667</v>
      </c>
      <c r="C28" s="151" t="s">
        <v>718</v>
      </c>
      <c r="D28" s="151" t="s">
        <v>688</v>
      </c>
      <c r="E28" s="151" t="s">
        <v>746</v>
      </c>
      <c r="F28" s="12"/>
      <c r="G28" s="12"/>
      <c r="H28" s="12" t="s">
        <v>584</v>
      </c>
      <c r="I28" s="12"/>
      <c r="J28" s="12">
        <v>32626</v>
      </c>
      <c r="K28" s="12" t="s">
        <v>47</v>
      </c>
      <c r="L28" s="12"/>
      <c r="M28" s="12"/>
    </row>
    <row r="29" spans="1:13">
      <c r="A29" s="150" t="s">
        <v>782</v>
      </c>
      <c r="B29" s="12" t="s">
        <v>788</v>
      </c>
      <c r="C29" s="151" t="s">
        <v>729</v>
      </c>
      <c r="D29" s="151" t="s">
        <v>699</v>
      </c>
      <c r="E29" s="187" t="s">
        <v>853</v>
      </c>
      <c r="F29" s="12"/>
      <c r="G29" s="12"/>
      <c r="H29" s="12" t="s">
        <v>562</v>
      </c>
      <c r="I29" s="12"/>
      <c r="J29" s="12">
        <v>72443</v>
      </c>
      <c r="K29" s="12" t="s">
        <v>48</v>
      </c>
      <c r="L29" s="12"/>
      <c r="M29" s="12"/>
    </row>
    <row r="30" spans="1:13">
      <c r="A30" s="150" t="s">
        <v>783</v>
      </c>
      <c r="B30" s="12" t="s">
        <v>789</v>
      </c>
      <c r="C30" s="151" t="s">
        <v>786</v>
      </c>
      <c r="D30" s="151" t="s">
        <v>790</v>
      </c>
      <c r="E30" s="151" t="s">
        <v>762</v>
      </c>
      <c r="F30" s="12"/>
      <c r="G30" s="12"/>
      <c r="H30" s="12" t="s">
        <v>563</v>
      </c>
      <c r="I30" s="12"/>
      <c r="J30" s="12">
        <v>78819</v>
      </c>
      <c r="K30" s="12" t="s">
        <v>49</v>
      </c>
      <c r="L30" s="12"/>
      <c r="M30" s="12"/>
    </row>
    <row r="31" spans="1:13">
      <c r="A31" s="150" t="s">
        <v>643</v>
      </c>
      <c r="B31" s="12" t="s">
        <v>664</v>
      </c>
      <c r="C31" s="151" t="s">
        <v>711</v>
      </c>
      <c r="D31" s="151" t="s">
        <v>681</v>
      </c>
      <c r="E31" s="151" t="s">
        <v>754</v>
      </c>
      <c r="F31" s="12"/>
      <c r="G31" s="12"/>
      <c r="H31" s="12" t="s">
        <v>564</v>
      </c>
      <c r="I31" s="12"/>
      <c r="J31" s="12">
        <v>91332</v>
      </c>
      <c r="K31" s="12" t="s">
        <v>50</v>
      </c>
      <c r="L31" s="12"/>
      <c r="M31" s="12"/>
    </row>
    <row r="32" spans="1:13">
      <c r="A32" s="150" t="s">
        <v>645</v>
      </c>
      <c r="B32" s="12" t="s">
        <v>666</v>
      </c>
      <c r="C32" s="151" t="s">
        <v>737</v>
      </c>
      <c r="D32" s="151" t="s">
        <v>707</v>
      </c>
      <c r="E32" s="151" t="s">
        <v>747</v>
      </c>
      <c r="F32" s="12"/>
      <c r="G32" s="12"/>
      <c r="H32" s="12" t="s">
        <v>854</v>
      </c>
      <c r="I32" s="12"/>
      <c r="J32" s="12">
        <v>66842</v>
      </c>
      <c r="K32" s="12" t="s">
        <v>51</v>
      </c>
      <c r="L32" s="12"/>
      <c r="M32" s="12"/>
    </row>
    <row r="33" spans="1:13">
      <c r="A33" s="12"/>
      <c r="B33" s="12"/>
      <c r="C33" s="151" t="s">
        <v>715</v>
      </c>
      <c r="D33" s="151" t="s">
        <v>685</v>
      </c>
      <c r="E33" s="151" t="s">
        <v>763</v>
      </c>
      <c r="F33" s="12"/>
      <c r="G33" s="12"/>
      <c r="H33" s="12" t="s">
        <v>855</v>
      </c>
      <c r="I33" s="12"/>
      <c r="J33" s="12">
        <v>55330</v>
      </c>
      <c r="K33" s="12" t="s">
        <v>52</v>
      </c>
      <c r="L33" s="12"/>
      <c r="M33" s="12"/>
    </row>
    <row r="34" spans="1:13">
      <c r="A34" s="12"/>
      <c r="B34" s="12"/>
      <c r="C34" s="151" t="s">
        <v>731</v>
      </c>
      <c r="D34" s="151" t="s">
        <v>701</v>
      </c>
      <c r="E34" s="151" t="s">
        <v>751</v>
      </c>
      <c r="F34" s="12"/>
      <c r="G34" s="12"/>
      <c r="H34" s="12" t="s">
        <v>856</v>
      </c>
      <c r="I34" s="12"/>
      <c r="J34" s="12">
        <v>96869</v>
      </c>
      <c r="K34" s="12" t="s">
        <v>53</v>
      </c>
      <c r="L34" s="12"/>
      <c r="M34" s="12"/>
    </row>
    <row r="35" spans="1:13">
      <c r="A35" s="12"/>
      <c r="B35" s="12"/>
      <c r="C35" s="151" t="s">
        <v>735</v>
      </c>
      <c r="D35" s="151" t="s">
        <v>705</v>
      </c>
      <c r="E35" s="151" t="s">
        <v>798</v>
      </c>
      <c r="F35" s="12"/>
      <c r="G35" s="12"/>
      <c r="H35" s="12"/>
      <c r="I35" s="12"/>
      <c r="J35" s="12">
        <v>29021</v>
      </c>
      <c r="K35" s="12" t="s">
        <v>54</v>
      </c>
      <c r="L35" s="12"/>
      <c r="M35" s="12"/>
    </row>
    <row r="36" spans="1:13">
      <c r="A36" s="12"/>
      <c r="B36" s="12"/>
      <c r="C36" s="151" t="s">
        <v>722</v>
      </c>
      <c r="D36" s="151" t="s">
        <v>692</v>
      </c>
      <c r="E36" s="151"/>
      <c r="F36" s="12"/>
      <c r="G36" s="12"/>
      <c r="H36" s="12"/>
      <c r="I36" s="12"/>
      <c r="J36" s="12">
        <v>23105</v>
      </c>
      <c r="K36" s="12" t="s">
        <v>55</v>
      </c>
      <c r="L36" s="12"/>
      <c r="M36" s="12"/>
    </row>
    <row r="37" spans="1:13">
      <c r="A37" s="12"/>
      <c r="B37" s="12"/>
      <c r="C37" s="12"/>
      <c r="D37" s="12"/>
      <c r="E37" s="12"/>
      <c r="F37" s="12"/>
      <c r="G37" s="12"/>
      <c r="H37" s="12"/>
      <c r="I37" s="12"/>
      <c r="J37" s="12">
        <v>61470</v>
      </c>
      <c r="K37" s="12" t="s">
        <v>56</v>
      </c>
      <c r="L37" s="12"/>
      <c r="M37" s="12"/>
    </row>
    <row r="38" spans="1:13">
      <c r="A38" s="12"/>
      <c r="B38" s="12"/>
      <c r="C38" s="12"/>
      <c r="D38" s="12"/>
      <c r="E38" s="12"/>
      <c r="F38" s="12"/>
      <c r="G38" s="12"/>
      <c r="H38" s="12"/>
      <c r="I38" s="12"/>
      <c r="J38" s="12">
        <v>83157</v>
      </c>
      <c r="K38" s="12" t="s">
        <v>57</v>
      </c>
      <c r="L38" s="12"/>
      <c r="M38" s="12"/>
    </row>
    <row r="39" spans="1:13">
      <c r="A39" s="12"/>
      <c r="B39" s="12"/>
      <c r="C39" s="12"/>
      <c r="D39" s="12"/>
      <c r="E39" s="12"/>
      <c r="F39" s="12"/>
      <c r="G39" s="12"/>
      <c r="H39" s="12"/>
      <c r="I39" s="12"/>
      <c r="J39" s="12">
        <v>90309</v>
      </c>
      <c r="K39" s="12" t="s">
        <v>58</v>
      </c>
      <c r="L39" s="12"/>
      <c r="M39" s="12"/>
    </row>
    <row r="40" spans="1:13">
      <c r="A40" s="12"/>
      <c r="B40" s="12"/>
      <c r="C40" s="12"/>
      <c r="D40" s="12"/>
      <c r="E40" s="12"/>
      <c r="F40" s="12"/>
      <c r="G40" s="12"/>
      <c r="H40" s="12"/>
      <c r="I40" s="12"/>
      <c r="J40" s="12">
        <v>29161</v>
      </c>
      <c r="K40" s="12" t="s">
        <v>59</v>
      </c>
      <c r="L40" s="12"/>
      <c r="M40" s="12"/>
    </row>
    <row r="41" spans="1:13">
      <c r="A41" s="12"/>
      <c r="B41" s="12"/>
      <c r="C41" s="12"/>
      <c r="D41" s="12"/>
      <c r="E41" s="12"/>
      <c r="F41" s="12"/>
      <c r="G41" s="12"/>
      <c r="H41" s="12"/>
      <c r="I41" s="12"/>
      <c r="J41" s="12">
        <v>45198</v>
      </c>
      <c r="K41" s="12" t="s">
        <v>60</v>
      </c>
      <c r="L41" s="12"/>
      <c r="M41" s="12"/>
    </row>
    <row r="42" spans="1:13">
      <c r="A42" s="12"/>
      <c r="B42" s="12"/>
      <c r="C42" s="12"/>
      <c r="D42" s="12"/>
      <c r="E42" s="12"/>
      <c r="F42" s="12"/>
      <c r="G42" s="12"/>
      <c r="H42" s="12"/>
      <c r="I42" s="12"/>
      <c r="J42" s="12">
        <v>75314</v>
      </c>
      <c r="K42" s="12" t="s">
        <v>61</v>
      </c>
      <c r="L42" s="12"/>
      <c r="M42" s="12"/>
    </row>
    <row r="43" spans="1:13">
      <c r="A43" s="12"/>
      <c r="B43" s="12"/>
      <c r="C43" s="12"/>
      <c r="D43" s="12"/>
      <c r="E43" s="12"/>
      <c r="F43" s="12"/>
      <c r="G43" s="12"/>
      <c r="H43" s="12"/>
      <c r="I43" s="12"/>
      <c r="J43" s="12">
        <v>80812</v>
      </c>
      <c r="K43" s="12" t="s">
        <v>62</v>
      </c>
      <c r="L43" s="12"/>
      <c r="M43" s="12"/>
    </row>
    <row r="44" spans="1:13">
      <c r="A44" s="12"/>
      <c r="B44" s="12"/>
      <c r="C44" s="12"/>
      <c r="D44" s="12"/>
      <c r="E44" s="12"/>
      <c r="F44" s="12"/>
      <c r="G44" s="12"/>
      <c r="H44" s="12"/>
      <c r="I44" s="12"/>
      <c r="J44" s="12">
        <v>53790</v>
      </c>
      <c r="K44" s="12" t="s">
        <v>63</v>
      </c>
      <c r="L44" s="12"/>
      <c r="M44" s="12"/>
    </row>
    <row r="45" spans="1:13">
      <c r="A45" s="12"/>
      <c r="B45" s="12"/>
      <c r="C45" s="12"/>
      <c r="D45" s="12"/>
      <c r="E45" s="12"/>
      <c r="F45" s="12"/>
      <c r="G45" s="12"/>
      <c r="H45" s="12"/>
      <c r="I45" s="12"/>
      <c r="J45" s="12">
        <v>48750</v>
      </c>
      <c r="K45" s="12" t="s">
        <v>64</v>
      </c>
      <c r="L45" s="12"/>
      <c r="M45" s="12"/>
    </row>
    <row r="46" spans="1:13">
      <c r="A46" s="12"/>
      <c r="B46" s="12"/>
      <c r="C46" s="12"/>
      <c r="D46" s="12"/>
      <c r="E46" s="12"/>
      <c r="F46" s="12"/>
      <c r="G46" s="12"/>
      <c r="H46" s="12"/>
      <c r="I46" s="12"/>
      <c r="J46" s="12">
        <v>79524</v>
      </c>
      <c r="K46" s="12" t="s">
        <v>65</v>
      </c>
      <c r="L46" s="12"/>
      <c r="M46" s="12"/>
    </row>
    <row r="47" spans="1:13">
      <c r="A47" s="12"/>
      <c r="B47" s="12"/>
      <c r="C47" s="12"/>
      <c r="D47" s="12"/>
      <c r="E47" s="12"/>
      <c r="F47" s="12"/>
      <c r="G47" s="12"/>
      <c r="H47" s="12"/>
      <c r="I47" s="12"/>
      <c r="J47" s="12">
        <v>86506</v>
      </c>
      <c r="K47" s="12" t="s">
        <v>66</v>
      </c>
      <c r="L47" s="12"/>
      <c r="M47" s="12"/>
    </row>
    <row r="48" spans="1:13">
      <c r="A48" s="12"/>
      <c r="B48" s="12"/>
      <c r="C48" s="12"/>
      <c r="D48" s="12"/>
      <c r="E48" s="12"/>
      <c r="F48" s="12"/>
      <c r="G48" s="12"/>
      <c r="H48" s="12"/>
      <c r="I48" s="12"/>
      <c r="J48" s="12">
        <v>25567</v>
      </c>
      <c r="K48" s="12" t="s">
        <v>67</v>
      </c>
      <c r="L48" s="12"/>
      <c r="M48" s="12"/>
    </row>
    <row r="49" spans="1:13">
      <c r="A49" s="12"/>
      <c r="B49" s="12"/>
      <c r="C49" s="12"/>
      <c r="D49" s="12"/>
      <c r="E49" s="12"/>
      <c r="F49" s="12"/>
      <c r="G49" s="12"/>
      <c r="H49" s="12"/>
      <c r="I49" s="12"/>
      <c r="J49" s="12">
        <v>64025</v>
      </c>
      <c r="K49" s="12" t="s">
        <v>68</v>
      </c>
      <c r="L49" s="12"/>
      <c r="M49" s="12"/>
    </row>
    <row r="50" spans="1:13">
      <c r="A50" s="12"/>
      <c r="B50" s="12"/>
      <c r="C50" s="12"/>
      <c r="D50" s="12"/>
      <c r="E50" s="12"/>
      <c r="F50" s="12"/>
      <c r="G50" s="12"/>
      <c r="H50" s="12"/>
      <c r="I50" s="12"/>
      <c r="J50" s="12">
        <v>12072</v>
      </c>
      <c r="K50" s="12" t="s">
        <v>69</v>
      </c>
      <c r="L50" s="12"/>
      <c r="M50" s="12"/>
    </row>
    <row r="51" spans="1:13">
      <c r="A51" s="12"/>
      <c r="B51" s="12"/>
      <c r="C51" s="12"/>
      <c r="D51" s="12"/>
      <c r="E51" s="12"/>
      <c r="F51" s="12"/>
      <c r="G51" s="12"/>
      <c r="H51" s="12"/>
      <c r="I51" s="12"/>
      <c r="J51" s="12">
        <v>50577</v>
      </c>
      <c r="K51" s="12" t="s">
        <v>70</v>
      </c>
      <c r="L51" s="12"/>
      <c r="M51" s="12"/>
    </row>
    <row r="52" spans="1:13">
      <c r="A52" s="12"/>
      <c r="B52" s="12"/>
      <c r="C52" s="12"/>
      <c r="D52" s="12"/>
      <c r="E52" s="12"/>
      <c r="F52" s="12"/>
      <c r="G52" s="12"/>
      <c r="H52" s="12"/>
      <c r="I52" s="12"/>
      <c r="J52" s="12">
        <v>37386</v>
      </c>
      <c r="K52" s="12" t="s">
        <v>71</v>
      </c>
      <c r="L52" s="12"/>
      <c r="M52" s="12"/>
    </row>
    <row r="53" spans="1:13">
      <c r="A53" s="12"/>
      <c r="B53" s="12"/>
      <c r="C53" s="12"/>
      <c r="D53" s="12"/>
      <c r="E53" s="12"/>
      <c r="F53" s="12"/>
      <c r="G53" s="12"/>
      <c r="H53" s="12"/>
      <c r="I53" s="12"/>
      <c r="J53" s="12">
        <v>39363</v>
      </c>
      <c r="K53" s="12" t="s">
        <v>72</v>
      </c>
      <c r="L53" s="12"/>
      <c r="M53" s="12"/>
    </row>
    <row r="54" spans="1:13">
      <c r="A54" s="12"/>
      <c r="B54" s="12"/>
      <c r="C54" s="12"/>
      <c r="D54" s="12"/>
      <c r="E54" s="12"/>
      <c r="F54" s="12"/>
      <c r="G54" s="12"/>
      <c r="H54" s="12"/>
      <c r="I54" s="12"/>
      <c r="J54" s="12">
        <v>52279</v>
      </c>
      <c r="K54" s="12" t="s">
        <v>73</v>
      </c>
      <c r="L54" s="12"/>
      <c r="M54" s="12"/>
    </row>
    <row r="55" spans="1:13">
      <c r="A55" s="12"/>
      <c r="B55" s="12"/>
      <c r="C55" s="12"/>
      <c r="D55" s="12"/>
      <c r="E55" s="12"/>
      <c r="F55" s="12"/>
      <c r="G55" s="12"/>
      <c r="H55" s="12"/>
      <c r="I55" s="12"/>
      <c r="J55" s="12">
        <v>60450</v>
      </c>
      <c r="K55" s="12" t="s">
        <v>74</v>
      </c>
      <c r="L55" s="12"/>
      <c r="M55" s="12"/>
    </row>
    <row r="56" spans="1:13">
      <c r="A56" s="12"/>
      <c r="B56" s="12"/>
      <c r="C56" s="12"/>
      <c r="D56" s="12"/>
      <c r="E56" s="12"/>
      <c r="F56" s="12"/>
      <c r="G56" s="12"/>
      <c r="H56" s="12"/>
      <c r="I56" s="12"/>
      <c r="J56" s="12">
        <v>71446</v>
      </c>
      <c r="K56" s="12" t="s">
        <v>75</v>
      </c>
      <c r="L56" s="12"/>
      <c r="M56" s="12"/>
    </row>
    <row r="57" spans="1:13">
      <c r="A57" s="12"/>
      <c r="B57" s="12"/>
      <c r="C57" s="12"/>
      <c r="D57" s="12"/>
      <c r="E57" s="12"/>
      <c r="F57" s="12"/>
      <c r="G57" s="12"/>
      <c r="H57" s="12"/>
      <c r="I57" s="12"/>
      <c r="J57" s="12">
        <v>75594</v>
      </c>
      <c r="K57" s="12" t="s">
        <v>76</v>
      </c>
      <c r="L57" s="12"/>
      <c r="M57" s="12"/>
    </row>
    <row r="58" spans="1:13">
      <c r="A58" s="12"/>
      <c r="B58" s="12"/>
      <c r="C58" s="12"/>
      <c r="D58" s="12"/>
      <c r="E58" s="12"/>
      <c r="F58" s="12"/>
      <c r="G58" s="12"/>
      <c r="H58" s="12"/>
      <c r="I58" s="12"/>
      <c r="J58" s="12">
        <v>96885</v>
      </c>
      <c r="K58" s="12" t="s">
        <v>77</v>
      </c>
      <c r="L58" s="12"/>
      <c r="M58" s="12"/>
    </row>
    <row r="59" spans="1:13">
      <c r="A59" s="12"/>
      <c r="B59" s="12"/>
      <c r="C59" s="12"/>
      <c r="D59" s="12"/>
      <c r="E59" s="12"/>
      <c r="F59" s="12"/>
      <c r="G59" s="12"/>
      <c r="H59" s="12"/>
      <c r="I59" s="12"/>
      <c r="J59" s="12">
        <v>53856</v>
      </c>
      <c r="K59" s="12" t="s">
        <v>78</v>
      </c>
      <c r="L59" s="12"/>
      <c r="M59" s="12"/>
    </row>
    <row r="60" spans="1:13">
      <c r="A60" s="12"/>
      <c r="B60" s="12"/>
      <c r="C60" s="12"/>
      <c r="D60" s="12"/>
      <c r="E60" s="12"/>
      <c r="F60" s="12"/>
      <c r="G60" s="12"/>
      <c r="H60" s="12"/>
      <c r="I60" s="12"/>
      <c r="J60" s="12">
        <v>94683</v>
      </c>
      <c r="K60" s="12" t="s">
        <v>79</v>
      </c>
      <c r="L60" s="12"/>
      <c r="M60" s="12"/>
    </row>
    <row r="61" spans="1:13">
      <c r="A61" s="12"/>
      <c r="B61" s="12"/>
      <c r="C61" s="12"/>
      <c r="D61" s="12"/>
      <c r="E61" s="12"/>
      <c r="F61" s="12"/>
      <c r="G61" s="12"/>
      <c r="H61" s="12"/>
      <c r="I61" s="12"/>
      <c r="J61" s="12">
        <v>90901</v>
      </c>
      <c r="K61" s="12" t="s">
        <v>80</v>
      </c>
      <c r="L61" s="12"/>
      <c r="M61" s="12"/>
    </row>
    <row r="62" spans="1:13">
      <c r="A62" s="12"/>
      <c r="B62" s="12"/>
      <c r="C62" s="12"/>
      <c r="D62" s="12"/>
      <c r="E62" s="12"/>
      <c r="F62" s="12"/>
      <c r="G62" s="12"/>
      <c r="H62" s="12"/>
      <c r="I62" s="12"/>
      <c r="J62" s="12">
        <v>56668</v>
      </c>
      <c r="K62" s="12" t="s">
        <v>81</v>
      </c>
      <c r="L62" s="12"/>
      <c r="M62" s="12"/>
    </row>
    <row r="63" spans="1:13">
      <c r="A63" s="12"/>
      <c r="B63" s="12"/>
      <c r="C63" s="12"/>
      <c r="D63" s="12"/>
      <c r="E63" s="12"/>
      <c r="F63" s="12"/>
      <c r="G63" s="12"/>
      <c r="H63" s="12"/>
      <c r="I63" s="12"/>
      <c r="J63" s="12">
        <v>69210</v>
      </c>
      <c r="K63" s="12" t="s">
        <v>82</v>
      </c>
      <c r="L63" s="12"/>
      <c r="M63" s="12"/>
    </row>
    <row r="64" spans="1:13">
      <c r="A64" s="12"/>
      <c r="B64" s="12"/>
      <c r="C64" s="12"/>
      <c r="D64" s="12"/>
      <c r="E64" s="12"/>
      <c r="F64" s="12"/>
      <c r="G64" s="12"/>
      <c r="H64" s="12"/>
      <c r="I64" s="12"/>
      <c r="J64" s="12">
        <v>17530</v>
      </c>
      <c r="K64" s="12" t="s">
        <v>83</v>
      </c>
      <c r="L64" s="12"/>
      <c r="M64" s="12"/>
    </row>
    <row r="65" spans="1:13">
      <c r="A65" s="12"/>
      <c r="B65" s="12"/>
      <c r="C65" s="12"/>
      <c r="D65" s="12"/>
      <c r="E65" s="12"/>
      <c r="F65" s="12"/>
      <c r="G65" s="12"/>
      <c r="H65" s="12"/>
      <c r="I65" s="12"/>
      <c r="J65" s="12">
        <v>85439</v>
      </c>
      <c r="K65" s="12" t="s">
        <v>84</v>
      </c>
      <c r="L65" s="12"/>
      <c r="M65" s="12"/>
    </row>
    <row r="66" spans="1:13">
      <c r="A66" s="12"/>
      <c r="B66" s="12"/>
      <c r="C66" s="12"/>
      <c r="D66" s="12"/>
      <c r="E66" s="12"/>
      <c r="F66" s="12"/>
      <c r="G66" s="12"/>
      <c r="H66" s="12"/>
      <c r="I66" s="12"/>
      <c r="J66" s="12">
        <v>54004</v>
      </c>
      <c r="K66" s="12" t="s">
        <v>85</v>
      </c>
      <c r="L66" s="12"/>
      <c r="M66" s="12"/>
    </row>
    <row r="67" spans="1:13">
      <c r="A67" s="12"/>
      <c r="B67" s="12"/>
      <c r="C67" s="12"/>
      <c r="D67" s="12"/>
      <c r="E67" s="12"/>
      <c r="F67" s="12"/>
      <c r="G67" s="12"/>
      <c r="H67" s="12"/>
      <c r="I67" s="12"/>
      <c r="J67" s="12">
        <v>93942</v>
      </c>
      <c r="K67" s="12" t="s">
        <v>86</v>
      </c>
      <c r="L67" s="12"/>
      <c r="M67" s="12"/>
    </row>
    <row r="68" spans="1:13">
      <c r="A68" s="12"/>
      <c r="B68" s="12"/>
      <c r="C68" s="12"/>
      <c r="D68" s="12"/>
      <c r="E68" s="12"/>
      <c r="F68" s="12"/>
      <c r="G68" s="12"/>
      <c r="H68" s="12"/>
      <c r="I68" s="12"/>
      <c r="J68" s="12">
        <v>61228</v>
      </c>
      <c r="K68" s="12" t="s">
        <v>87</v>
      </c>
      <c r="L68" s="12"/>
      <c r="M68" s="12"/>
    </row>
    <row r="69" spans="1:13">
      <c r="A69" s="12"/>
      <c r="B69" s="12"/>
      <c r="C69" s="12"/>
      <c r="D69" s="12"/>
      <c r="E69" s="12"/>
      <c r="F69" s="12"/>
      <c r="G69" s="12"/>
      <c r="H69" s="12"/>
      <c r="I69" s="12"/>
      <c r="J69" s="12">
        <v>26557</v>
      </c>
      <c r="K69" s="12" t="s">
        <v>88</v>
      </c>
      <c r="L69" s="12"/>
      <c r="M69" s="12"/>
    </row>
    <row r="70" spans="1:13">
      <c r="A70" s="12"/>
      <c r="B70" s="12"/>
      <c r="C70" s="12"/>
      <c r="D70" s="12"/>
      <c r="E70" s="12"/>
      <c r="F70" s="12"/>
      <c r="G70" s="12"/>
      <c r="H70" s="12"/>
      <c r="I70" s="12"/>
      <c r="J70" s="12">
        <v>56235</v>
      </c>
      <c r="K70" s="12" t="s">
        <v>89</v>
      </c>
      <c r="L70" s="12"/>
      <c r="M70" s="12"/>
    </row>
    <row r="71" spans="1:13">
      <c r="A71" s="12"/>
      <c r="B71" s="12"/>
      <c r="C71" s="12"/>
      <c r="D71" s="12"/>
      <c r="E71" s="12"/>
      <c r="F71" s="12"/>
      <c r="G71" s="12"/>
      <c r="H71" s="12"/>
      <c r="I71" s="12"/>
      <c r="J71" s="12">
        <v>78978</v>
      </c>
      <c r="K71" s="12" t="s">
        <v>90</v>
      </c>
      <c r="L71" s="12"/>
      <c r="M71" s="12"/>
    </row>
    <row r="72" spans="1:13">
      <c r="A72" s="12"/>
      <c r="B72" s="12"/>
      <c r="C72" s="12"/>
      <c r="D72" s="12"/>
      <c r="E72" s="12"/>
      <c r="F72" s="12"/>
      <c r="G72" s="12"/>
      <c r="H72" s="12"/>
      <c r="I72" s="12"/>
      <c r="J72" s="12">
        <v>78702</v>
      </c>
      <c r="K72" s="12" t="s">
        <v>91</v>
      </c>
      <c r="L72" s="12"/>
      <c r="M72" s="12"/>
    </row>
    <row r="73" spans="1:13">
      <c r="A73" s="12"/>
      <c r="B73" s="12"/>
      <c r="C73" s="12"/>
      <c r="D73" s="12"/>
      <c r="E73" s="12"/>
      <c r="F73" s="12"/>
      <c r="G73" s="12"/>
      <c r="H73" s="12"/>
      <c r="I73" s="12"/>
      <c r="J73" s="12">
        <v>48035</v>
      </c>
      <c r="K73" s="12" t="s">
        <v>92</v>
      </c>
      <c r="L73" s="12"/>
      <c r="M73" s="12"/>
    </row>
    <row r="74" spans="1:13">
      <c r="A74" s="12"/>
      <c r="B74" s="12"/>
      <c r="C74" s="12"/>
      <c r="D74" s="12"/>
      <c r="E74" s="12"/>
      <c r="F74" s="12"/>
      <c r="G74" s="12"/>
      <c r="H74" s="12"/>
      <c r="I74" s="12"/>
      <c r="J74" s="12">
        <v>82347</v>
      </c>
      <c r="K74" s="12" t="s">
        <v>93</v>
      </c>
      <c r="L74" s="12"/>
      <c r="M74" s="12"/>
    </row>
    <row r="75" spans="1:13">
      <c r="A75" s="12"/>
      <c r="B75" s="12"/>
      <c r="C75" s="12"/>
      <c r="D75" s="12"/>
      <c r="E75" s="12"/>
      <c r="F75" s="12"/>
      <c r="G75" s="12"/>
      <c r="H75" s="12"/>
      <c r="I75" s="12"/>
      <c r="J75" s="12"/>
      <c r="K75" s="12" t="s">
        <v>94</v>
      </c>
      <c r="L75" s="12"/>
      <c r="M75" s="12"/>
    </row>
    <row r="76" spans="1:13">
      <c r="A76" s="12"/>
      <c r="B76" s="12"/>
      <c r="C76" s="12"/>
      <c r="D76" s="12"/>
      <c r="E76" s="12"/>
      <c r="F76" s="12"/>
      <c r="G76" s="12"/>
      <c r="H76" s="12"/>
      <c r="I76" s="12"/>
      <c r="J76" s="12"/>
      <c r="K76" s="12" t="s">
        <v>95</v>
      </c>
      <c r="L76" s="12"/>
      <c r="M76" s="12"/>
    </row>
    <row r="77" spans="1:13">
      <c r="A77" s="12"/>
      <c r="B77" s="12"/>
      <c r="C77" s="12"/>
      <c r="D77" s="12"/>
      <c r="E77" s="12"/>
      <c r="F77" s="12"/>
      <c r="G77" s="12"/>
      <c r="H77" s="12"/>
      <c r="I77" s="12"/>
      <c r="J77" s="12"/>
      <c r="K77" s="12" t="s">
        <v>96</v>
      </c>
      <c r="L77" s="12"/>
      <c r="M77" s="12"/>
    </row>
    <row r="78" spans="1:13">
      <c r="A78" s="12"/>
      <c r="B78" s="12"/>
      <c r="C78" s="12"/>
      <c r="D78" s="12"/>
      <c r="E78" s="12"/>
      <c r="F78" s="12"/>
      <c r="G78" s="12"/>
      <c r="H78" s="12"/>
      <c r="I78" s="12"/>
      <c r="J78" s="12"/>
      <c r="K78" s="12" t="s">
        <v>97</v>
      </c>
      <c r="L78" s="12"/>
      <c r="M78" s="12"/>
    </row>
    <row r="79" spans="1:13">
      <c r="A79" s="12"/>
      <c r="B79" s="12"/>
      <c r="C79" s="12"/>
      <c r="D79" s="12"/>
      <c r="E79" s="12"/>
      <c r="F79" s="12"/>
      <c r="G79" s="12"/>
      <c r="H79" s="12"/>
      <c r="I79" s="12"/>
      <c r="J79" s="12"/>
      <c r="K79" s="12" t="s">
        <v>98</v>
      </c>
      <c r="L79" s="12"/>
      <c r="M79" s="12"/>
    </row>
    <row r="80" spans="1:13">
      <c r="A80" s="12"/>
      <c r="B80" s="12"/>
      <c r="C80" s="12"/>
      <c r="D80" s="12"/>
      <c r="E80" s="12"/>
      <c r="F80" s="12"/>
      <c r="G80" s="12"/>
      <c r="H80" s="12"/>
      <c r="I80" s="12"/>
      <c r="J80" s="12"/>
      <c r="K80" s="12" t="s">
        <v>99</v>
      </c>
      <c r="L80" s="12"/>
      <c r="M80" s="12"/>
    </row>
    <row r="81" spans="1:13">
      <c r="A81" s="12"/>
      <c r="B81" s="12"/>
      <c r="C81" s="12"/>
      <c r="D81" s="12"/>
      <c r="E81" s="12"/>
      <c r="F81" s="12"/>
      <c r="G81" s="12"/>
      <c r="H81" s="12"/>
      <c r="I81" s="12"/>
      <c r="J81" s="12"/>
      <c r="K81" s="12" t="s">
        <v>100</v>
      </c>
      <c r="L81" s="12"/>
      <c r="M81" s="12"/>
    </row>
    <row r="82" spans="1:13">
      <c r="A82" s="12"/>
      <c r="B82" s="12"/>
      <c r="C82" s="12"/>
      <c r="D82" s="12"/>
      <c r="E82" s="12"/>
      <c r="F82" s="12"/>
      <c r="G82" s="12"/>
      <c r="H82" s="12"/>
      <c r="I82" s="12"/>
      <c r="J82" s="12"/>
      <c r="K82" s="12" t="s">
        <v>101</v>
      </c>
      <c r="L82" s="12"/>
      <c r="M82" s="12"/>
    </row>
    <row r="83" spans="1:13">
      <c r="A83" s="12"/>
      <c r="B83" s="12"/>
      <c r="C83" s="12"/>
      <c r="D83" s="12"/>
      <c r="E83" s="12"/>
      <c r="F83" s="12"/>
      <c r="G83" s="12"/>
      <c r="H83" s="12"/>
      <c r="I83" s="12"/>
      <c r="J83" s="12"/>
      <c r="K83" s="12" t="s">
        <v>102</v>
      </c>
      <c r="L83" s="12"/>
      <c r="M83" s="12"/>
    </row>
    <row r="84" spans="1:13">
      <c r="A84" s="12"/>
      <c r="B84" s="12"/>
      <c r="C84" s="12"/>
      <c r="D84" s="12"/>
      <c r="E84" s="12"/>
      <c r="F84" s="12"/>
      <c r="G84" s="12"/>
      <c r="H84" s="12"/>
      <c r="I84" s="12"/>
      <c r="J84" s="12"/>
      <c r="K84" s="12" t="s">
        <v>103</v>
      </c>
      <c r="L84" s="12"/>
      <c r="M84" s="12"/>
    </row>
    <row r="85" spans="1:13">
      <c r="A85" s="12"/>
      <c r="B85" s="12"/>
      <c r="C85" s="12"/>
      <c r="D85" s="12"/>
      <c r="E85" s="12"/>
      <c r="F85" s="12"/>
      <c r="G85" s="12"/>
      <c r="H85" s="12"/>
      <c r="I85" s="12"/>
      <c r="J85" s="12"/>
      <c r="K85" s="12" t="s">
        <v>104</v>
      </c>
      <c r="L85" s="12"/>
      <c r="M85" s="12"/>
    </row>
    <row r="86" spans="1:13">
      <c r="A86" s="12"/>
      <c r="B86" s="12"/>
      <c r="C86" s="12"/>
      <c r="D86" s="12"/>
      <c r="E86" s="12"/>
      <c r="F86" s="12"/>
      <c r="G86" s="12"/>
      <c r="H86" s="12"/>
      <c r="I86" s="12"/>
      <c r="J86" s="12"/>
      <c r="K86" s="12" t="s">
        <v>105</v>
      </c>
      <c r="L86" s="12"/>
      <c r="M86" s="12"/>
    </row>
    <row r="87" spans="1:13">
      <c r="A87" s="12"/>
      <c r="B87" s="12"/>
      <c r="C87" s="12"/>
      <c r="D87" s="12"/>
      <c r="E87" s="12"/>
      <c r="F87" s="12"/>
      <c r="G87" s="12"/>
      <c r="H87" s="12"/>
      <c r="I87" s="12"/>
      <c r="J87" s="12"/>
      <c r="K87" s="12" t="s">
        <v>106</v>
      </c>
      <c r="L87" s="12"/>
      <c r="M87" s="12"/>
    </row>
    <row r="88" spans="1:13">
      <c r="A88" s="12"/>
      <c r="B88" s="12"/>
      <c r="C88" s="12"/>
      <c r="D88" s="12"/>
      <c r="E88" s="12"/>
      <c r="F88" s="12"/>
      <c r="G88" s="12"/>
      <c r="H88" s="12"/>
      <c r="I88" s="12"/>
      <c r="J88" s="12"/>
      <c r="K88" s="12" t="s">
        <v>107</v>
      </c>
      <c r="L88" s="12"/>
      <c r="M88" s="12"/>
    </row>
    <row r="89" spans="1:13">
      <c r="A89" s="12"/>
      <c r="B89" s="12"/>
      <c r="C89" s="12"/>
      <c r="D89" s="12"/>
      <c r="E89" s="12"/>
      <c r="F89" s="12"/>
      <c r="G89" s="12"/>
      <c r="H89" s="12"/>
      <c r="I89" s="12"/>
      <c r="J89" s="12"/>
      <c r="K89" s="12" t="s">
        <v>108</v>
      </c>
      <c r="L89" s="12"/>
      <c r="M89" s="12"/>
    </row>
    <row r="90" spans="1:13">
      <c r="A90" s="12"/>
      <c r="B90" s="12"/>
      <c r="C90" s="12"/>
      <c r="D90" s="12"/>
      <c r="E90" s="12"/>
      <c r="F90" s="12"/>
      <c r="G90" s="12"/>
      <c r="H90" s="12"/>
      <c r="I90" s="12"/>
      <c r="J90" s="12"/>
      <c r="K90" s="12" t="s">
        <v>109</v>
      </c>
      <c r="L90" s="12"/>
      <c r="M90" s="12"/>
    </row>
    <row r="91" spans="1:13">
      <c r="A91" s="12"/>
      <c r="B91" s="12"/>
      <c r="C91" s="12"/>
      <c r="D91" s="12"/>
      <c r="E91" s="12"/>
      <c r="F91" s="12"/>
      <c r="G91" s="12"/>
      <c r="H91" s="12"/>
      <c r="I91" s="12"/>
      <c r="J91" s="12"/>
      <c r="K91" s="12" t="s">
        <v>110</v>
      </c>
      <c r="L91" s="12"/>
      <c r="M91" s="12"/>
    </row>
    <row r="92" spans="1:13">
      <c r="A92" s="12"/>
      <c r="B92" s="12"/>
      <c r="C92" s="12"/>
      <c r="D92" s="12"/>
      <c r="E92" s="12"/>
      <c r="F92" s="12"/>
      <c r="G92" s="12"/>
      <c r="H92" s="12"/>
      <c r="I92" s="12"/>
      <c r="J92" s="12"/>
      <c r="K92" s="12" t="s">
        <v>111</v>
      </c>
      <c r="L92" s="12"/>
      <c r="M92" s="12"/>
    </row>
    <row r="93" spans="1:13">
      <c r="A93" s="12"/>
      <c r="B93" s="12"/>
      <c r="C93" s="12"/>
      <c r="D93" s="12"/>
      <c r="E93" s="12"/>
      <c r="F93" s="12"/>
      <c r="G93" s="12"/>
      <c r="H93" s="12"/>
      <c r="I93" s="12"/>
      <c r="J93" s="12"/>
      <c r="K93" s="12" t="s">
        <v>112</v>
      </c>
      <c r="L93" s="12"/>
      <c r="M93" s="12"/>
    </row>
    <row r="94" spans="1:13">
      <c r="A94" s="12"/>
      <c r="B94" s="12"/>
      <c r="C94" s="12"/>
      <c r="D94" s="12"/>
      <c r="E94" s="12"/>
      <c r="F94" s="12"/>
      <c r="G94" s="12"/>
      <c r="H94" s="12"/>
      <c r="I94" s="12"/>
      <c r="J94" s="12"/>
      <c r="K94" s="12" t="s">
        <v>113</v>
      </c>
      <c r="L94" s="12"/>
      <c r="M94" s="12"/>
    </row>
    <row r="95" spans="1:13">
      <c r="A95" s="12"/>
      <c r="B95" s="12"/>
      <c r="C95" s="12"/>
      <c r="D95" s="12"/>
      <c r="E95" s="12"/>
      <c r="F95" s="12"/>
      <c r="G95" s="12"/>
      <c r="H95" s="12"/>
      <c r="I95" s="12"/>
      <c r="J95" s="12"/>
      <c r="K95" s="12" t="s">
        <v>114</v>
      </c>
      <c r="L95" s="12"/>
      <c r="M95" s="12"/>
    </row>
    <row r="96" spans="1:13">
      <c r="A96" s="12"/>
      <c r="B96" s="12"/>
      <c r="C96" s="12"/>
      <c r="D96" s="12"/>
      <c r="E96" s="12"/>
      <c r="F96" s="12"/>
      <c r="G96" s="12"/>
      <c r="H96" s="12"/>
      <c r="I96" s="12"/>
      <c r="J96" s="12"/>
      <c r="K96" s="12" t="s">
        <v>115</v>
      </c>
      <c r="L96" s="12"/>
      <c r="M96" s="12"/>
    </row>
    <row r="97" spans="1:13">
      <c r="A97" s="12"/>
      <c r="B97" s="12"/>
      <c r="C97" s="12"/>
      <c r="D97" s="12"/>
      <c r="E97" s="12"/>
      <c r="F97" s="12"/>
      <c r="G97" s="12"/>
      <c r="H97" s="12"/>
      <c r="I97" s="12"/>
      <c r="J97" s="12"/>
      <c r="K97" s="12" t="s">
        <v>116</v>
      </c>
      <c r="L97" s="12"/>
      <c r="M97" s="12"/>
    </row>
    <row r="98" spans="1:13">
      <c r="A98" s="12"/>
      <c r="B98" s="12"/>
      <c r="C98" s="12"/>
      <c r="D98" s="12"/>
      <c r="E98" s="12"/>
      <c r="F98" s="12"/>
      <c r="G98" s="12"/>
      <c r="H98" s="12"/>
      <c r="I98" s="12"/>
      <c r="J98" s="12"/>
      <c r="K98" s="12" t="s">
        <v>117</v>
      </c>
      <c r="L98" s="12"/>
      <c r="M98" s="12"/>
    </row>
    <row r="99" spans="1:13">
      <c r="A99" s="12"/>
      <c r="B99" s="12"/>
      <c r="C99" s="12"/>
      <c r="D99" s="12"/>
      <c r="E99" s="12"/>
      <c r="F99" s="12"/>
      <c r="G99" s="12"/>
      <c r="H99" s="12"/>
      <c r="I99" s="12"/>
      <c r="J99" s="12"/>
      <c r="K99" s="12" t="s">
        <v>118</v>
      </c>
      <c r="L99" s="12"/>
      <c r="M99" s="12"/>
    </row>
    <row r="100" spans="1:13">
      <c r="A100" s="12"/>
      <c r="B100" s="12"/>
      <c r="C100" s="12"/>
      <c r="D100" s="12"/>
      <c r="E100" s="12"/>
      <c r="F100" s="12"/>
      <c r="G100" s="12"/>
      <c r="H100" s="12"/>
      <c r="I100" s="12"/>
      <c r="J100" s="12"/>
      <c r="K100" s="12" t="s">
        <v>119</v>
      </c>
      <c r="L100" s="12"/>
      <c r="M100" s="12"/>
    </row>
    <row r="101" spans="1:13">
      <c r="A101" s="12"/>
      <c r="B101" s="12"/>
      <c r="C101" s="12"/>
      <c r="D101" s="12"/>
      <c r="E101" s="12"/>
      <c r="F101" s="12"/>
      <c r="G101" s="12"/>
      <c r="H101" s="12"/>
      <c r="I101" s="12"/>
      <c r="J101" s="12"/>
      <c r="K101" s="12" t="s">
        <v>120</v>
      </c>
      <c r="L101" s="12"/>
      <c r="M101" s="12"/>
    </row>
    <row r="102" spans="1:13">
      <c r="A102" s="12"/>
      <c r="B102" s="12"/>
      <c r="C102" s="12"/>
      <c r="D102" s="12"/>
      <c r="E102" s="12"/>
      <c r="F102" s="12"/>
      <c r="G102" s="12"/>
      <c r="H102" s="12"/>
      <c r="I102" s="12"/>
      <c r="J102" s="12"/>
      <c r="K102" s="12" t="s">
        <v>121</v>
      </c>
      <c r="L102" s="12"/>
      <c r="M102" s="12"/>
    </row>
    <row r="103" spans="1:13">
      <c r="A103" s="12"/>
      <c r="B103" s="12"/>
      <c r="C103" s="12"/>
      <c r="D103" s="12"/>
      <c r="E103" s="12"/>
      <c r="F103" s="12"/>
      <c r="G103" s="12"/>
      <c r="H103" s="12"/>
      <c r="I103" s="12"/>
      <c r="J103" s="12"/>
      <c r="K103" s="12" t="s">
        <v>122</v>
      </c>
      <c r="L103" s="12"/>
      <c r="M103" s="12"/>
    </row>
    <row r="104" spans="1:13">
      <c r="A104" s="12"/>
      <c r="B104" s="12"/>
      <c r="C104" s="12"/>
      <c r="D104" s="12"/>
      <c r="E104" s="12"/>
      <c r="F104" s="12"/>
      <c r="G104" s="12"/>
      <c r="H104" s="12"/>
      <c r="I104" s="12"/>
      <c r="J104" s="12"/>
      <c r="K104" s="12" t="s">
        <v>123</v>
      </c>
      <c r="L104" s="12"/>
      <c r="M104" s="12"/>
    </row>
    <row r="105" spans="1:13">
      <c r="A105" s="12"/>
      <c r="B105" s="12"/>
      <c r="C105" s="12"/>
      <c r="D105" s="12"/>
      <c r="E105" s="12"/>
      <c r="F105" s="12"/>
      <c r="G105" s="12"/>
      <c r="H105" s="12"/>
      <c r="I105" s="12"/>
      <c r="J105" s="12"/>
      <c r="K105" s="12" t="s">
        <v>124</v>
      </c>
      <c r="L105" s="12"/>
      <c r="M105" s="12"/>
    </row>
    <row r="106" spans="1:13">
      <c r="A106" s="12"/>
      <c r="B106" s="12"/>
      <c r="C106" s="12"/>
      <c r="D106" s="12"/>
      <c r="E106" s="12"/>
      <c r="F106" s="12"/>
      <c r="G106" s="12"/>
      <c r="H106" s="12"/>
      <c r="I106" s="12"/>
      <c r="J106" s="12"/>
      <c r="K106" s="12" t="s">
        <v>125</v>
      </c>
      <c r="L106" s="12"/>
      <c r="M106" s="12"/>
    </row>
    <row r="107" spans="1:13">
      <c r="A107" s="12"/>
      <c r="B107" s="12"/>
      <c r="C107" s="12"/>
      <c r="D107" s="12"/>
      <c r="E107" s="12"/>
      <c r="F107" s="12"/>
      <c r="G107" s="12"/>
      <c r="H107" s="12"/>
      <c r="I107" s="12"/>
      <c r="J107" s="12"/>
      <c r="K107" s="12" t="s">
        <v>126</v>
      </c>
      <c r="L107" s="12"/>
      <c r="M107" s="12"/>
    </row>
    <row r="108" spans="1:13">
      <c r="A108" s="12"/>
      <c r="B108" s="12"/>
      <c r="C108" s="12"/>
      <c r="D108" s="12"/>
      <c r="E108" s="12"/>
      <c r="F108" s="12"/>
      <c r="G108" s="12"/>
      <c r="H108" s="12"/>
      <c r="I108" s="12"/>
      <c r="J108" s="12"/>
      <c r="K108" s="12" t="s">
        <v>127</v>
      </c>
      <c r="L108" s="12"/>
      <c r="M108" s="12"/>
    </row>
    <row r="109" spans="1:13">
      <c r="A109" s="12"/>
      <c r="B109" s="12"/>
      <c r="C109" s="12"/>
      <c r="D109" s="12"/>
      <c r="E109" s="12"/>
      <c r="F109" s="12"/>
      <c r="G109" s="12"/>
      <c r="H109" s="12"/>
      <c r="I109" s="12"/>
      <c r="J109" s="12"/>
      <c r="K109" s="12" t="s">
        <v>128</v>
      </c>
      <c r="L109" s="12"/>
      <c r="M109" s="12"/>
    </row>
    <row r="110" spans="1:13">
      <c r="A110" s="12"/>
      <c r="B110" s="12"/>
      <c r="C110" s="12"/>
      <c r="D110" s="12"/>
      <c r="E110" s="12"/>
      <c r="F110" s="12"/>
      <c r="G110" s="12"/>
      <c r="H110" s="12"/>
      <c r="I110" s="12"/>
      <c r="J110" s="12"/>
      <c r="K110" s="12" t="s">
        <v>129</v>
      </c>
      <c r="L110" s="12"/>
      <c r="M110" s="12"/>
    </row>
    <row r="111" spans="1:13">
      <c r="A111" s="12"/>
      <c r="B111" s="12"/>
      <c r="C111" s="12"/>
      <c r="D111" s="12"/>
      <c r="E111" s="12"/>
      <c r="F111" s="12"/>
      <c r="G111" s="12"/>
      <c r="H111" s="12"/>
      <c r="I111" s="12"/>
      <c r="J111" s="12"/>
      <c r="K111" s="12" t="s">
        <v>130</v>
      </c>
      <c r="L111" s="12"/>
      <c r="M111" s="12"/>
    </row>
    <row r="112" spans="1:13">
      <c r="A112" s="12"/>
      <c r="B112" s="12"/>
      <c r="C112" s="12"/>
      <c r="D112" s="12"/>
      <c r="E112" s="12"/>
      <c r="F112" s="12"/>
      <c r="G112" s="12"/>
      <c r="H112" s="12"/>
      <c r="I112" s="12"/>
      <c r="J112" s="12"/>
      <c r="K112" s="12" t="s">
        <v>131</v>
      </c>
      <c r="L112" s="12"/>
      <c r="M112" s="12"/>
    </row>
    <row r="113" spans="1:13">
      <c r="A113" s="12"/>
      <c r="B113" s="12"/>
      <c r="C113" s="12"/>
      <c r="D113" s="12"/>
      <c r="E113" s="12"/>
      <c r="F113" s="12"/>
      <c r="G113" s="12"/>
      <c r="H113" s="12"/>
      <c r="I113" s="12"/>
      <c r="J113" s="12"/>
      <c r="K113" s="12" t="s">
        <v>132</v>
      </c>
      <c r="L113" s="12"/>
      <c r="M113" s="12"/>
    </row>
    <row r="114" spans="1:13">
      <c r="A114" s="12"/>
      <c r="B114" s="12"/>
      <c r="C114" s="12"/>
      <c r="D114" s="12"/>
      <c r="E114" s="12"/>
      <c r="F114" s="12"/>
      <c r="G114" s="12"/>
      <c r="H114" s="12"/>
      <c r="I114" s="12"/>
      <c r="J114" s="12"/>
      <c r="K114" s="12" t="s">
        <v>133</v>
      </c>
      <c r="L114" s="12"/>
      <c r="M114" s="12"/>
    </row>
    <row r="115" spans="1:13">
      <c r="A115" s="12"/>
      <c r="B115" s="12"/>
      <c r="C115" s="12"/>
      <c r="D115" s="12"/>
      <c r="E115" s="12"/>
      <c r="F115" s="12"/>
      <c r="G115" s="12"/>
      <c r="H115" s="12"/>
      <c r="I115" s="12"/>
      <c r="J115" s="12"/>
      <c r="K115" s="12" t="s">
        <v>134</v>
      </c>
      <c r="L115" s="12"/>
      <c r="M115" s="12"/>
    </row>
    <row r="116" spans="1:13">
      <c r="A116" s="12"/>
      <c r="B116" s="12"/>
      <c r="C116" s="12"/>
      <c r="D116" s="12"/>
      <c r="E116" s="12"/>
      <c r="F116" s="12"/>
      <c r="G116" s="12"/>
      <c r="H116" s="12"/>
      <c r="I116" s="12"/>
      <c r="J116" s="12"/>
      <c r="K116" s="12" t="s">
        <v>135</v>
      </c>
      <c r="L116" s="12"/>
      <c r="M116" s="12"/>
    </row>
    <row r="117" spans="1:13">
      <c r="A117" s="12"/>
      <c r="B117" s="12"/>
      <c r="C117" s="12"/>
      <c r="D117" s="12"/>
      <c r="E117" s="12"/>
      <c r="F117" s="12"/>
      <c r="G117" s="12"/>
      <c r="H117" s="12"/>
      <c r="I117" s="12"/>
      <c r="J117" s="12"/>
      <c r="K117" s="12" t="s">
        <v>136</v>
      </c>
      <c r="L117" s="12"/>
      <c r="M117" s="12"/>
    </row>
    <row r="118" spans="1:13">
      <c r="A118" s="12"/>
      <c r="B118" s="12"/>
      <c r="C118" s="12"/>
      <c r="D118" s="12"/>
      <c r="E118" s="12"/>
      <c r="F118" s="12"/>
      <c r="G118" s="12"/>
      <c r="H118" s="12"/>
      <c r="I118" s="12"/>
      <c r="J118" s="12"/>
      <c r="K118" s="12" t="s">
        <v>137</v>
      </c>
      <c r="L118" s="12"/>
      <c r="M118" s="12"/>
    </row>
    <row r="119" spans="1:13">
      <c r="A119" s="12"/>
      <c r="B119" s="12"/>
      <c r="C119" s="12"/>
      <c r="D119" s="12"/>
      <c r="E119" s="12"/>
      <c r="F119" s="12"/>
      <c r="G119" s="12"/>
      <c r="H119" s="12"/>
      <c r="I119" s="12"/>
      <c r="J119" s="12"/>
      <c r="K119" s="12" t="s">
        <v>138</v>
      </c>
      <c r="L119" s="12"/>
      <c r="M119" s="12"/>
    </row>
    <row r="120" spans="1:13">
      <c r="A120" s="12"/>
      <c r="B120" s="12"/>
      <c r="C120" s="12"/>
      <c r="D120" s="12"/>
      <c r="E120" s="12"/>
      <c r="F120" s="12"/>
      <c r="G120" s="12"/>
      <c r="H120" s="12"/>
      <c r="I120" s="12"/>
      <c r="J120" s="12"/>
      <c r="K120" s="12" t="s">
        <v>139</v>
      </c>
      <c r="L120" s="12"/>
      <c r="M120" s="12"/>
    </row>
    <row r="121" spans="1:13">
      <c r="A121" s="12"/>
      <c r="B121" s="12"/>
      <c r="C121" s="12"/>
      <c r="D121" s="12"/>
      <c r="E121" s="12"/>
      <c r="F121" s="12"/>
      <c r="G121" s="12"/>
      <c r="H121" s="12"/>
      <c r="I121" s="12"/>
      <c r="J121" s="12"/>
      <c r="K121" s="12" t="s">
        <v>140</v>
      </c>
      <c r="L121" s="12"/>
      <c r="M121" s="12"/>
    </row>
    <row r="122" spans="1:13">
      <c r="A122" s="12"/>
      <c r="B122" s="12"/>
      <c r="C122" s="12"/>
      <c r="D122" s="12"/>
      <c r="E122" s="12"/>
      <c r="F122" s="12"/>
      <c r="G122" s="12"/>
      <c r="H122" s="12"/>
      <c r="I122" s="12"/>
      <c r="J122" s="12"/>
      <c r="K122" s="12" t="s">
        <v>141</v>
      </c>
      <c r="L122" s="12"/>
      <c r="M122" s="12"/>
    </row>
    <row r="123" spans="1:13">
      <c r="A123" s="12"/>
      <c r="B123" s="12"/>
      <c r="C123" s="12"/>
      <c r="D123" s="12"/>
      <c r="E123" s="12"/>
      <c r="F123" s="12"/>
      <c r="G123" s="12"/>
      <c r="H123" s="12"/>
      <c r="I123" s="12"/>
      <c r="J123" s="12"/>
      <c r="K123" s="12" t="s">
        <v>142</v>
      </c>
      <c r="L123" s="12"/>
      <c r="M123" s="12"/>
    </row>
    <row r="124" spans="1:13">
      <c r="A124" s="12"/>
      <c r="B124" s="12"/>
      <c r="C124" s="12"/>
      <c r="D124" s="12"/>
      <c r="E124" s="12"/>
      <c r="F124" s="12"/>
      <c r="G124" s="12"/>
      <c r="H124" s="12"/>
      <c r="I124" s="12"/>
      <c r="J124" s="12"/>
      <c r="K124" s="12" t="s">
        <v>143</v>
      </c>
      <c r="L124" s="12"/>
      <c r="M124" s="12"/>
    </row>
    <row r="125" spans="1:13">
      <c r="A125" s="12"/>
      <c r="B125" s="12"/>
      <c r="C125" s="12"/>
      <c r="D125" s="12"/>
      <c r="E125" s="12"/>
      <c r="F125" s="12"/>
      <c r="G125" s="12"/>
      <c r="H125" s="12"/>
      <c r="I125" s="12"/>
      <c r="J125" s="12"/>
      <c r="K125" s="12" t="s">
        <v>144</v>
      </c>
      <c r="L125" s="12"/>
      <c r="M125" s="12"/>
    </row>
    <row r="126" spans="1:13">
      <c r="A126" s="12"/>
      <c r="B126" s="12"/>
      <c r="C126" s="12"/>
      <c r="D126" s="12"/>
      <c r="E126" s="12"/>
      <c r="F126" s="12"/>
      <c r="G126" s="12"/>
      <c r="H126" s="12"/>
      <c r="I126" s="12"/>
      <c r="J126" s="12"/>
      <c r="K126" s="12" t="s">
        <v>145</v>
      </c>
      <c r="L126" s="12"/>
      <c r="M126" s="12"/>
    </row>
    <row r="127" spans="1:13">
      <c r="A127" s="12"/>
      <c r="B127" s="12"/>
      <c r="C127" s="12"/>
      <c r="D127" s="12"/>
      <c r="E127" s="12"/>
      <c r="F127" s="12"/>
      <c r="G127" s="12"/>
      <c r="H127" s="12"/>
      <c r="I127" s="12"/>
      <c r="J127" s="12"/>
      <c r="K127" s="12" t="s">
        <v>146</v>
      </c>
      <c r="L127" s="12"/>
      <c r="M127" s="12"/>
    </row>
    <row r="128" spans="1:13">
      <c r="A128" s="12"/>
      <c r="B128" s="12"/>
      <c r="C128" s="12"/>
      <c r="D128" s="12"/>
      <c r="E128" s="12"/>
      <c r="F128" s="12"/>
      <c r="G128" s="12"/>
      <c r="H128" s="12"/>
      <c r="I128" s="12"/>
      <c r="J128" s="12"/>
      <c r="K128" s="12" t="s">
        <v>147</v>
      </c>
      <c r="L128" s="12"/>
      <c r="M128" s="12"/>
    </row>
    <row r="129" spans="1:13">
      <c r="A129" s="12"/>
      <c r="B129" s="12"/>
      <c r="C129" s="12"/>
      <c r="D129" s="12"/>
      <c r="E129" s="12"/>
      <c r="F129" s="12"/>
      <c r="G129" s="12"/>
      <c r="H129" s="12"/>
      <c r="I129" s="12"/>
      <c r="J129" s="12"/>
      <c r="K129" s="12" t="s">
        <v>148</v>
      </c>
      <c r="L129" s="12"/>
      <c r="M129" s="12"/>
    </row>
    <row r="130" spans="1:13">
      <c r="A130" s="12"/>
      <c r="B130" s="12"/>
      <c r="C130" s="12"/>
      <c r="D130" s="12"/>
      <c r="E130" s="12"/>
      <c r="F130" s="12"/>
      <c r="G130" s="12"/>
      <c r="H130" s="12"/>
      <c r="I130" s="12"/>
      <c r="J130" s="12"/>
      <c r="K130" s="12" t="s">
        <v>149</v>
      </c>
      <c r="L130" s="12"/>
      <c r="M130" s="12"/>
    </row>
    <row r="131" spans="1:13">
      <c r="A131" s="12"/>
      <c r="B131" s="12"/>
      <c r="C131" s="12"/>
      <c r="D131" s="12"/>
      <c r="E131" s="12"/>
      <c r="F131" s="12"/>
      <c r="G131" s="12"/>
      <c r="H131" s="12"/>
      <c r="I131" s="12"/>
      <c r="J131" s="12"/>
      <c r="K131" s="12" t="s">
        <v>150</v>
      </c>
      <c r="L131" s="12"/>
      <c r="M131" s="12"/>
    </row>
    <row r="132" spans="1:13">
      <c r="A132" s="12"/>
      <c r="B132" s="12"/>
      <c r="C132" s="12"/>
      <c r="D132" s="12"/>
      <c r="E132" s="12"/>
      <c r="F132" s="12"/>
      <c r="G132" s="12"/>
      <c r="H132" s="12"/>
      <c r="I132" s="12"/>
      <c r="J132" s="12"/>
      <c r="K132" s="12" t="s">
        <v>151</v>
      </c>
      <c r="L132" s="12"/>
      <c r="M132" s="12"/>
    </row>
    <row r="133" spans="1:13">
      <c r="A133" s="12"/>
      <c r="B133" s="12"/>
      <c r="C133" s="12"/>
      <c r="D133" s="12"/>
      <c r="E133" s="12"/>
      <c r="F133" s="12"/>
      <c r="G133" s="12"/>
      <c r="H133" s="12"/>
      <c r="I133" s="12"/>
      <c r="J133" s="12"/>
      <c r="K133" s="12" t="s">
        <v>152</v>
      </c>
      <c r="L133" s="12"/>
      <c r="M133" s="12"/>
    </row>
    <row r="134" spans="1:13">
      <c r="A134" s="12"/>
      <c r="B134" s="12"/>
      <c r="C134" s="12"/>
      <c r="D134" s="12"/>
      <c r="E134" s="12"/>
      <c r="F134" s="12"/>
      <c r="G134" s="12"/>
      <c r="H134" s="12"/>
      <c r="I134" s="12"/>
      <c r="J134" s="12"/>
      <c r="K134" s="12" t="s">
        <v>153</v>
      </c>
      <c r="L134" s="12"/>
      <c r="M134" s="12"/>
    </row>
    <row r="135" spans="1:13">
      <c r="A135" s="12"/>
      <c r="B135" s="12"/>
      <c r="C135" s="12"/>
      <c r="D135" s="12"/>
      <c r="E135" s="12"/>
      <c r="F135" s="12"/>
      <c r="G135" s="12"/>
      <c r="H135" s="12"/>
      <c r="I135" s="12"/>
      <c r="J135" s="12"/>
      <c r="K135" s="12" t="s">
        <v>154</v>
      </c>
      <c r="L135" s="12"/>
      <c r="M135" s="12"/>
    </row>
    <row r="136" spans="1:13">
      <c r="A136" s="12"/>
      <c r="B136" s="12"/>
      <c r="C136" s="12"/>
      <c r="D136" s="12"/>
      <c r="E136" s="12"/>
      <c r="F136" s="12"/>
      <c r="G136" s="12"/>
      <c r="H136" s="12"/>
      <c r="I136" s="12"/>
      <c r="J136" s="12"/>
      <c r="K136" s="12" t="s">
        <v>155</v>
      </c>
      <c r="L136" s="12"/>
      <c r="M136" s="12"/>
    </row>
    <row r="137" spans="1:13">
      <c r="A137" s="12"/>
      <c r="B137" s="12"/>
      <c r="C137" s="12"/>
      <c r="D137" s="12"/>
      <c r="E137" s="12"/>
      <c r="F137" s="12"/>
      <c r="G137" s="12"/>
      <c r="H137" s="12"/>
      <c r="I137" s="12"/>
      <c r="J137" s="12"/>
      <c r="K137" s="12" t="s">
        <v>156</v>
      </c>
      <c r="L137" s="12"/>
      <c r="M137" s="12"/>
    </row>
    <row r="138" spans="1:13">
      <c r="A138" s="12"/>
      <c r="B138" s="12"/>
      <c r="C138" s="12"/>
      <c r="D138" s="12"/>
      <c r="E138" s="12"/>
      <c r="F138" s="12"/>
      <c r="G138" s="12"/>
      <c r="H138" s="12"/>
      <c r="I138" s="12"/>
      <c r="J138" s="12"/>
      <c r="K138" s="12" t="s">
        <v>157</v>
      </c>
      <c r="L138" s="12"/>
      <c r="M138" s="12"/>
    </row>
    <row r="139" spans="1:13">
      <c r="A139" s="12"/>
      <c r="B139" s="12"/>
      <c r="C139" s="12"/>
      <c r="D139" s="12"/>
      <c r="E139" s="12"/>
      <c r="F139" s="12"/>
      <c r="G139" s="12"/>
      <c r="H139" s="12"/>
      <c r="I139" s="12"/>
      <c r="J139" s="12"/>
      <c r="K139" s="12" t="s">
        <v>158</v>
      </c>
      <c r="L139" s="12"/>
      <c r="M139" s="12"/>
    </row>
    <row r="140" spans="1:13">
      <c r="A140" s="12"/>
      <c r="B140" s="12"/>
      <c r="C140" s="12"/>
      <c r="D140" s="12"/>
      <c r="E140" s="12"/>
      <c r="F140" s="12"/>
      <c r="G140" s="12"/>
      <c r="H140" s="12"/>
      <c r="I140" s="12"/>
      <c r="J140" s="12"/>
      <c r="K140" s="12" t="s">
        <v>159</v>
      </c>
      <c r="L140" s="12"/>
      <c r="M140" s="12"/>
    </row>
    <row r="141" spans="1:13">
      <c r="A141" s="12"/>
      <c r="B141" s="12"/>
      <c r="C141" s="12"/>
      <c r="D141" s="12"/>
      <c r="E141" s="12"/>
      <c r="F141" s="12"/>
      <c r="G141" s="12"/>
      <c r="H141" s="12"/>
      <c r="I141" s="12"/>
      <c r="J141" s="12"/>
      <c r="K141" s="12" t="s">
        <v>160</v>
      </c>
      <c r="L141" s="12"/>
      <c r="M141" s="12"/>
    </row>
    <row r="142" spans="1:13">
      <c r="A142" s="12"/>
      <c r="B142" s="12"/>
      <c r="C142" s="12"/>
      <c r="D142" s="12"/>
      <c r="E142" s="12"/>
      <c r="F142" s="12"/>
      <c r="G142" s="12"/>
      <c r="H142" s="12"/>
      <c r="I142" s="12"/>
      <c r="J142" s="12"/>
      <c r="K142" s="12" t="s">
        <v>161</v>
      </c>
      <c r="L142" s="12"/>
      <c r="M142" s="12"/>
    </row>
    <row r="143" spans="1:13">
      <c r="A143" s="12"/>
      <c r="B143" s="12"/>
      <c r="C143" s="12"/>
      <c r="D143" s="12"/>
      <c r="E143" s="12"/>
      <c r="F143" s="12"/>
      <c r="G143" s="12"/>
      <c r="H143" s="12"/>
      <c r="I143" s="12"/>
      <c r="J143" s="12"/>
      <c r="K143" s="12" t="s">
        <v>162</v>
      </c>
      <c r="L143" s="12"/>
      <c r="M143" s="12"/>
    </row>
    <row r="144" spans="1:13">
      <c r="A144" s="12"/>
      <c r="B144" s="12"/>
      <c r="C144" s="12"/>
      <c r="D144" s="12"/>
      <c r="E144" s="12"/>
      <c r="F144" s="12"/>
      <c r="G144" s="12"/>
      <c r="H144" s="12"/>
      <c r="I144" s="12"/>
      <c r="J144" s="12"/>
      <c r="K144" s="12" t="s">
        <v>163</v>
      </c>
      <c r="L144" s="12"/>
      <c r="M144" s="12"/>
    </row>
    <row r="145" spans="1:13">
      <c r="A145" s="12"/>
      <c r="B145" s="12"/>
      <c r="C145" s="12"/>
      <c r="D145" s="12"/>
      <c r="E145" s="12"/>
      <c r="F145" s="12"/>
      <c r="G145" s="12"/>
      <c r="H145" s="12"/>
      <c r="I145" s="12"/>
      <c r="J145" s="12"/>
      <c r="K145" s="12" t="s">
        <v>164</v>
      </c>
      <c r="L145" s="12"/>
      <c r="M145" s="12"/>
    </row>
    <row r="146" spans="1:13">
      <c r="A146" s="12"/>
      <c r="B146" s="12"/>
      <c r="C146" s="12"/>
      <c r="D146" s="12"/>
      <c r="E146" s="12"/>
      <c r="F146" s="12"/>
      <c r="G146" s="12"/>
      <c r="H146" s="12"/>
      <c r="I146" s="12"/>
      <c r="J146" s="12"/>
      <c r="K146" s="12" t="s">
        <v>165</v>
      </c>
      <c r="L146" s="12"/>
      <c r="M146" s="12"/>
    </row>
    <row r="147" spans="1:13">
      <c r="A147" s="12"/>
      <c r="B147" s="12"/>
      <c r="C147" s="12"/>
      <c r="D147" s="12"/>
      <c r="E147" s="12"/>
      <c r="F147" s="12"/>
      <c r="G147" s="12"/>
      <c r="H147" s="12"/>
      <c r="I147" s="12"/>
      <c r="J147" s="12"/>
      <c r="K147" s="12" t="s">
        <v>166</v>
      </c>
      <c r="L147" s="12"/>
      <c r="M147" s="12"/>
    </row>
    <row r="148" spans="1:13">
      <c r="A148" s="12"/>
      <c r="B148" s="12"/>
      <c r="C148" s="12"/>
      <c r="D148" s="12"/>
      <c r="E148" s="12"/>
      <c r="F148" s="12"/>
      <c r="G148" s="12"/>
      <c r="H148" s="12"/>
      <c r="I148" s="12"/>
      <c r="J148" s="12"/>
      <c r="K148" s="12" t="s">
        <v>167</v>
      </c>
      <c r="L148" s="12"/>
      <c r="M148" s="12"/>
    </row>
    <row r="149" spans="1:13">
      <c r="A149" s="12"/>
      <c r="B149" s="12"/>
      <c r="C149" s="12"/>
      <c r="D149" s="12"/>
      <c r="E149" s="12"/>
      <c r="F149" s="12"/>
      <c r="G149" s="12"/>
      <c r="H149" s="12"/>
      <c r="I149" s="12"/>
      <c r="J149" s="12"/>
      <c r="K149" s="12" t="s">
        <v>168</v>
      </c>
      <c r="L149" s="12"/>
      <c r="M149" s="12"/>
    </row>
    <row r="150" spans="1:13">
      <c r="A150" s="12"/>
      <c r="B150" s="12"/>
      <c r="C150" s="12"/>
      <c r="D150" s="12"/>
      <c r="E150" s="12"/>
      <c r="F150" s="12"/>
      <c r="G150" s="12"/>
      <c r="H150" s="12"/>
      <c r="I150" s="12"/>
      <c r="J150" s="12"/>
      <c r="K150" s="12" t="s">
        <v>169</v>
      </c>
      <c r="L150" s="12"/>
      <c r="M150" s="12"/>
    </row>
    <row r="151" spans="1:13">
      <c r="A151" s="12"/>
      <c r="B151" s="12"/>
      <c r="C151" s="12"/>
      <c r="D151" s="12"/>
      <c r="E151" s="12"/>
      <c r="F151" s="12"/>
      <c r="G151" s="12"/>
      <c r="H151" s="12"/>
      <c r="I151" s="12"/>
      <c r="J151" s="12"/>
      <c r="K151" s="12" t="s">
        <v>170</v>
      </c>
      <c r="L151" s="12"/>
      <c r="M151" s="12"/>
    </row>
    <row r="152" spans="1:13">
      <c r="A152" s="12"/>
      <c r="B152" s="12"/>
      <c r="C152" s="12"/>
      <c r="D152" s="12"/>
      <c r="E152" s="12"/>
      <c r="F152" s="12"/>
      <c r="G152" s="12"/>
      <c r="H152" s="12"/>
      <c r="I152" s="12"/>
      <c r="J152" s="12"/>
      <c r="K152" s="12" t="s">
        <v>171</v>
      </c>
      <c r="L152" s="12"/>
      <c r="M152" s="12"/>
    </row>
    <row r="153" spans="1:13">
      <c r="A153" s="12"/>
      <c r="B153" s="12"/>
      <c r="C153" s="12"/>
      <c r="D153" s="12"/>
      <c r="E153" s="12"/>
      <c r="F153" s="12"/>
      <c r="G153" s="12"/>
      <c r="H153" s="12"/>
      <c r="I153" s="12"/>
      <c r="J153" s="12"/>
      <c r="K153" s="12" t="s">
        <v>172</v>
      </c>
      <c r="L153" s="12"/>
      <c r="M153" s="12"/>
    </row>
    <row r="154" spans="1:13">
      <c r="A154" s="12"/>
      <c r="B154" s="12"/>
      <c r="C154" s="12"/>
      <c r="D154" s="12"/>
      <c r="E154" s="12"/>
      <c r="F154" s="12"/>
      <c r="G154" s="12"/>
      <c r="H154" s="12"/>
      <c r="I154" s="12"/>
      <c r="J154" s="12"/>
      <c r="K154" s="12" t="s">
        <v>173</v>
      </c>
      <c r="L154" s="12"/>
      <c r="M154" s="12"/>
    </row>
    <row r="155" spans="1:13">
      <c r="A155" s="12"/>
      <c r="B155" s="12"/>
      <c r="C155" s="12"/>
      <c r="D155" s="12"/>
      <c r="E155" s="12"/>
      <c r="F155" s="12"/>
      <c r="G155" s="12"/>
      <c r="H155" s="12"/>
      <c r="I155" s="12"/>
      <c r="J155" s="12"/>
      <c r="K155" s="12" t="s">
        <v>174</v>
      </c>
      <c r="L155" s="12"/>
      <c r="M155" s="12"/>
    </row>
    <row r="156" spans="1:13">
      <c r="A156" s="12"/>
      <c r="B156" s="12"/>
      <c r="C156" s="12"/>
      <c r="D156" s="12"/>
      <c r="E156" s="12"/>
      <c r="F156" s="12"/>
      <c r="G156" s="12"/>
      <c r="H156" s="12"/>
      <c r="I156" s="12"/>
      <c r="J156" s="12"/>
      <c r="K156" s="12" t="s">
        <v>175</v>
      </c>
      <c r="L156" s="12"/>
      <c r="M156" s="12"/>
    </row>
    <row r="157" spans="1:13">
      <c r="A157" s="12"/>
      <c r="B157" s="12"/>
      <c r="C157" s="12"/>
      <c r="D157" s="12"/>
      <c r="E157" s="12"/>
      <c r="F157" s="12"/>
      <c r="G157" s="12"/>
      <c r="H157" s="12"/>
      <c r="I157" s="12"/>
      <c r="J157" s="12"/>
      <c r="K157" s="12" t="s">
        <v>176</v>
      </c>
      <c r="L157" s="12"/>
      <c r="M157" s="12"/>
    </row>
    <row r="158" spans="1:13">
      <c r="A158" s="12"/>
      <c r="B158" s="12"/>
      <c r="C158" s="12"/>
      <c r="D158" s="12"/>
      <c r="E158" s="12"/>
      <c r="F158" s="12"/>
      <c r="G158" s="12"/>
      <c r="H158" s="12"/>
      <c r="I158" s="12"/>
      <c r="J158" s="12"/>
      <c r="K158" s="12" t="s">
        <v>177</v>
      </c>
      <c r="L158" s="12"/>
      <c r="M158" s="12"/>
    </row>
    <row r="159" spans="1:13">
      <c r="A159" s="12"/>
      <c r="B159" s="12"/>
      <c r="C159" s="12"/>
      <c r="D159" s="12"/>
      <c r="E159" s="12"/>
      <c r="F159" s="12"/>
      <c r="G159" s="12"/>
      <c r="H159" s="12"/>
      <c r="I159" s="12"/>
      <c r="J159" s="12"/>
      <c r="K159" s="12" t="s">
        <v>178</v>
      </c>
      <c r="L159" s="12"/>
      <c r="M159" s="12"/>
    </row>
    <row r="160" spans="1:13">
      <c r="A160" s="12"/>
      <c r="B160" s="12"/>
      <c r="C160" s="12"/>
      <c r="D160" s="12"/>
      <c r="E160" s="12"/>
      <c r="F160" s="12"/>
      <c r="G160" s="12"/>
      <c r="H160" s="12"/>
      <c r="I160" s="12"/>
      <c r="J160" s="12"/>
      <c r="K160" s="12" t="s">
        <v>179</v>
      </c>
      <c r="L160" s="12"/>
      <c r="M160" s="12"/>
    </row>
    <row r="161" spans="1:13">
      <c r="A161" s="12"/>
      <c r="B161" s="12"/>
      <c r="C161" s="12"/>
      <c r="D161" s="12"/>
      <c r="E161" s="12"/>
      <c r="F161" s="12"/>
      <c r="G161" s="12"/>
      <c r="H161" s="12"/>
      <c r="I161" s="12"/>
      <c r="J161" s="12"/>
      <c r="K161" s="12" t="s">
        <v>180</v>
      </c>
      <c r="L161" s="12"/>
      <c r="M161" s="12"/>
    </row>
    <row r="162" spans="1:13">
      <c r="A162" s="12"/>
      <c r="B162" s="12"/>
      <c r="C162" s="12"/>
      <c r="D162" s="12"/>
      <c r="E162" s="12"/>
      <c r="F162" s="12"/>
      <c r="G162" s="12"/>
      <c r="H162" s="12"/>
      <c r="I162" s="12"/>
      <c r="J162" s="12"/>
      <c r="K162" s="12" t="s">
        <v>181</v>
      </c>
      <c r="L162" s="12"/>
      <c r="M162" s="12"/>
    </row>
    <row r="163" spans="1:13">
      <c r="A163" s="12"/>
      <c r="B163" s="12"/>
      <c r="C163" s="12"/>
      <c r="D163" s="12"/>
      <c r="E163" s="12"/>
      <c r="F163" s="12"/>
      <c r="G163" s="12"/>
      <c r="H163" s="12"/>
      <c r="I163" s="12"/>
      <c r="J163" s="12"/>
      <c r="K163" s="12" t="s">
        <v>182</v>
      </c>
      <c r="L163" s="12"/>
      <c r="M163" s="12"/>
    </row>
    <row r="164" spans="1:13">
      <c r="A164" s="12"/>
      <c r="B164" s="12"/>
      <c r="C164" s="12"/>
      <c r="D164" s="12"/>
      <c r="E164" s="12"/>
      <c r="F164" s="12"/>
      <c r="G164" s="12"/>
      <c r="H164" s="12"/>
      <c r="I164" s="12"/>
      <c r="J164" s="12"/>
      <c r="K164" s="12" t="s">
        <v>183</v>
      </c>
      <c r="L164" s="12"/>
      <c r="M164" s="12"/>
    </row>
    <row r="165" spans="1:13">
      <c r="A165" s="12"/>
      <c r="B165" s="12"/>
      <c r="C165" s="12"/>
      <c r="D165" s="12"/>
      <c r="E165" s="12"/>
      <c r="F165" s="12"/>
      <c r="G165" s="12"/>
      <c r="H165" s="12"/>
      <c r="I165" s="12"/>
      <c r="J165" s="12"/>
      <c r="K165" s="12" t="s">
        <v>184</v>
      </c>
      <c r="L165" s="12"/>
      <c r="M165" s="12"/>
    </row>
    <row r="166" spans="1:13">
      <c r="A166" s="12"/>
      <c r="B166" s="12"/>
      <c r="C166" s="12"/>
      <c r="D166" s="12"/>
      <c r="E166" s="12"/>
      <c r="F166" s="12"/>
      <c r="G166" s="12"/>
      <c r="H166" s="12"/>
      <c r="I166" s="12"/>
      <c r="J166" s="12"/>
      <c r="K166" s="12" t="s">
        <v>185</v>
      </c>
      <c r="L166" s="12"/>
      <c r="M166" s="12"/>
    </row>
    <row r="167" spans="1:13">
      <c r="A167" s="12"/>
      <c r="B167" s="12"/>
      <c r="C167" s="12"/>
      <c r="D167" s="12"/>
      <c r="E167" s="12"/>
      <c r="F167" s="12"/>
      <c r="G167" s="12"/>
      <c r="H167" s="12"/>
      <c r="I167" s="12"/>
      <c r="J167" s="12"/>
      <c r="K167" s="12" t="s">
        <v>186</v>
      </c>
      <c r="L167" s="12"/>
      <c r="M167" s="12"/>
    </row>
    <row r="168" spans="1:13">
      <c r="A168" s="12"/>
      <c r="B168" s="12"/>
      <c r="C168" s="12"/>
      <c r="D168" s="12"/>
      <c r="E168" s="12"/>
      <c r="F168" s="12"/>
      <c r="G168" s="12"/>
      <c r="H168" s="12"/>
      <c r="I168" s="12"/>
      <c r="J168" s="12"/>
      <c r="K168" s="12" t="s">
        <v>187</v>
      </c>
      <c r="L168" s="12"/>
      <c r="M168" s="12"/>
    </row>
    <row r="169" spans="1:13">
      <c r="A169" s="12"/>
      <c r="B169" s="12"/>
      <c r="C169" s="12"/>
      <c r="D169" s="12"/>
      <c r="E169" s="12"/>
      <c r="F169" s="12"/>
      <c r="G169" s="12"/>
      <c r="H169" s="12"/>
      <c r="I169" s="12"/>
      <c r="J169" s="12"/>
      <c r="K169" s="12" t="s">
        <v>188</v>
      </c>
      <c r="L169" s="12"/>
      <c r="M169" s="12"/>
    </row>
    <row r="170" spans="1:13">
      <c r="A170" s="12"/>
      <c r="B170" s="12"/>
      <c r="C170" s="12"/>
      <c r="D170" s="12"/>
      <c r="E170" s="12"/>
      <c r="F170" s="12"/>
      <c r="G170" s="12"/>
      <c r="H170" s="12"/>
      <c r="I170" s="12"/>
      <c r="J170" s="12"/>
      <c r="K170" s="12" t="s">
        <v>189</v>
      </c>
      <c r="L170" s="12"/>
      <c r="M170" s="12"/>
    </row>
    <row r="171" spans="1:13">
      <c r="A171" s="12"/>
      <c r="B171" s="12"/>
      <c r="C171" s="12"/>
      <c r="D171" s="12"/>
      <c r="E171" s="12"/>
      <c r="F171" s="12"/>
      <c r="G171" s="12"/>
      <c r="H171" s="12"/>
      <c r="I171" s="12"/>
      <c r="J171" s="12"/>
      <c r="K171" s="12" t="s">
        <v>190</v>
      </c>
      <c r="L171" s="12"/>
      <c r="M171" s="12"/>
    </row>
    <row r="172" spans="1:13">
      <c r="A172" s="12"/>
      <c r="B172" s="12"/>
      <c r="C172" s="12"/>
      <c r="D172" s="12"/>
      <c r="E172" s="12"/>
      <c r="F172" s="12"/>
      <c r="G172" s="12"/>
      <c r="H172" s="12"/>
      <c r="I172" s="12"/>
      <c r="J172" s="12"/>
      <c r="K172" s="12" t="s">
        <v>191</v>
      </c>
      <c r="L172" s="12"/>
      <c r="M172" s="12"/>
    </row>
    <row r="173" spans="1:13">
      <c r="A173" s="12"/>
      <c r="B173" s="12"/>
      <c r="C173" s="12"/>
      <c r="D173" s="12"/>
      <c r="E173" s="12"/>
      <c r="F173" s="12"/>
      <c r="G173" s="12"/>
      <c r="H173" s="12"/>
      <c r="I173" s="12"/>
      <c r="J173" s="12"/>
      <c r="K173" s="12" t="s">
        <v>192</v>
      </c>
      <c r="L173" s="12"/>
      <c r="M173" s="12"/>
    </row>
    <row r="174" spans="1:13">
      <c r="A174" s="12"/>
      <c r="B174" s="12"/>
      <c r="C174" s="12"/>
      <c r="D174" s="12"/>
      <c r="E174" s="12"/>
      <c r="F174" s="12"/>
      <c r="G174" s="12"/>
      <c r="H174" s="12"/>
      <c r="I174" s="12"/>
      <c r="J174" s="12"/>
      <c r="K174" s="12" t="s">
        <v>193</v>
      </c>
      <c r="L174" s="12"/>
      <c r="M174" s="12"/>
    </row>
    <row r="175" spans="1:13">
      <c r="A175" s="12"/>
      <c r="B175" s="12"/>
      <c r="C175" s="12"/>
      <c r="D175" s="12"/>
      <c r="E175" s="12"/>
      <c r="F175" s="12"/>
      <c r="G175" s="12"/>
      <c r="H175" s="12"/>
      <c r="I175" s="12"/>
      <c r="J175" s="12"/>
      <c r="K175" s="12" t="s">
        <v>194</v>
      </c>
      <c r="L175" s="12"/>
      <c r="M175" s="12"/>
    </row>
    <row r="176" spans="1:13">
      <c r="A176" s="12"/>
      <c r="B176" s="12"/>
      <c r="C176" s="12"/>
      <c r="D176" s="12"/>
      <c r="E176" s="12"/>
      <c r="F176" s="12"/>
      <c r="G176" s="12"/>
      <c r="H176" s="12"/>
      <c r="I176" s="12"/>
      <c r="J176" s="12"/>
      <c r="K176" s="12" t="s">
        <v>195</v>
      </c>
      <c r="L176" s="12"/>
      <c r="M176" s="12"/>
    </row>
    <row r="177" spans="1:13">
      <c r="A177" s="12"/>
      <c r="B177" s="12"/>
      <c r="C177" s="12"/>
      <c r="D177" s="12"/>
      <c r="E177" s="12"/>
      <c r="F177" s="12"/>
      <c r="G177" s="12"/>
      <c r="H177" s="12"/>
      <c r="I177" s="12"/>
      <c r="J177" s="12"/>
      <c r="K177" s="12" t="s">
        <v>196</v>
      </c>
      <c r="L177" s="12"/>
      <c r="M177" s="12"/>
    </row>
    <row r="178" spans="1:13">
      <c r="A178" s="12"/>
      <c r="B178" s="12"/>
      <c r="C178" s="12"/>
      <c r="D178" s="12"/>
      <c r="E178" s="12"/>
      <c r="F178" s="12"/>
      <c r="G178" s="12"/>
      <c r="H178" s="12"/>
      <c r="I178" s="12"/>
      <c r="J178" s="12"/>
      <c r="K178" s="12" t="s">
        <v>197</v>
      </c>
      <c r="L178" s="12"/>
      <c r="M178" s="12"/>
    </row>
    <row r="179" spans="1:13">
      <c r="A179" s="12"/>
      <c r="B179" s="12"/>
      <c r="C179" s="12"/>
      <c r="D179" s="12"/>
      <c r="E179" s="12"/>
      <c r="F179" s="12"/>
      <c r="G179" s="12"/>
      <c r="H179" s="12"/>
      <c r="I179" s="12"/>
      <c r="J179" s="12"/>
      <c r="K179" s="12" t="s">
        <v>198</v>
      </c>
      <c r="L179" s="12"/>
      <c r="M179" s="12"/>
    </row>
    <row r="180" spans="1:13">
      <c r="A180" s="12"/>
      <c r="B180" s="12"/>
      <c r="C180" s="12"/>
      <c r="D180" s="12"/>
      <c r="E180" s="12"/>
      <c r="F180" s="12"/>
      <c r="G180" s="12"/>
      <c r="H180" s="12"/>
      <c r="I180" s="12"/>
      <c r="J180" s="12"/>
      <c r="K180" s="12" t="s">
        <v>199</v>
      </c>
      <c r="L180" s="12"/>
      <c r="M180" s="12"/>
    </row>
    <row r="181" spans="1:13">
      <c r="A181" s="12"/>
      <c r="B181" s="12"/>
      <c r="C181" s="12"/>
      <c r="D181" s="12"/>
      <c r="E181" s="12"/>
      <c r="F181" s="12"/>
      <c r="G181" s="12"/>
      <c r="H181" s="12"/>
      <c r="I181" s="12"/>
      <c r="J181" s="12"/>
      <c r="K181" s="12" t="s">
        <v>200</v>
      </c>
      <c r="L181" s="12"/>
      <c r="M181" s="12"/>
    </row>
    <row r="182" spans="1:13">
      <c r="A182" s="12"/>
      <c r="B182" s="12"/>
      <c r="C182" s="12"/>
      <c r="D182" s="12"/>
      <c r="E182" s="12"/>
      <c r="F182" s="12"/>
      <c r="G182" s="12"/>
      <c r="H182" s="12"/>
      <c r="I182" s="12"/>
      <c r="J182" s="12"/>
      <c r="K182" s="12" t="s">
        <v>201</v>
      </c>
      <c r="L182" s="12"/>
      <c r="M182" s="12"/>
    </row>
    <row r="183" spans="1:13">
      <c r="A183" s="12"/>
      <c r="B183" s="12"/>
      <c r="C183" s="12"/>
      <c r="D183" s="12"/>
      <c r="E183" s="12"/>
      <c r="F183" s="12"/>
      <c r="G183" s="12"/>
      <c r="H183" s="12"/>
      <c r="I183" s="12"/>
      <c r="J183" s="12"/>
      <c r="K183" s="12" t="s">
        <v>202</v>
      </c>
      <c r="L183" s="12"/>
      <c r="M183" s="12"/>
    </row>
    <row r="184" spans="1:13">
      <c r="A184" s="12"/>
      <c r="B184" s="12"/>
      <c r="C184" s="12"/>
      <c r="D184" s="12"/>
      <c r="E184" s="12"/>
      <c r="F184" s="12"/>
      <c r="G184" s="12"/>
      <c r="H184" s="12"/>
      <c r="I184" s="12"/>
      <c r="J184" s="12"/>
      <c r="K184" s="12" t="s">
        <v>203</v>
      </c>
      <c r="L184" s="12"/>
      <c r="M184" s="12"/>
    </row>
    <row r="185" spans="1:13">
      <c r="A185" s="12"/>
      <c r="B185" s="12"/>
      <c r="C185" s="12"/>
      <c r="D185" s="12"/>
      <c r="E185" s="12"/>
      <c r="F185" s="12"/>
      <c r="G185" s="12"/>
      <c r="H185" s="12"/>
      <c r="I185" s="12"/>
      <c r="J185" s="12"/>
      <c r="K185" s="12" t="s">
        <v>204</v>
      </c>
      <c r="L185" s="12"/>
      <c r="M185" s="12"/>
    </row>
    <row r="186" spans="1:13">
      <c r="A186" s="12"/>
      <c r="B186" s="12"/>
      <c r="C186" s="12"/>
      <c r="D186" s="12"/>
      <c r="E186" s="12"/>
      <c r="F186" s="12"/>
      <c r="G186" s="12"/>
      <c r="H186" s="12"/>
      <c r="I186" s="12"/>
      <c r="J186" s="12"/>
      <c r="K186" s="12" t="s">
        <v>205</v>
      </c>
      <c r="L186" s="12"/>
      <c r="M186" s="12"/>
    </row>
    <row r="187" spans="1:13">
      <c r="A187" s="12"/>
      <c r="B187" s="12"/>
      <c r="C187" s="12"/>
      <c r="D187" s="12"/>
      <c r="E187" s="12"/>
      <c r="F187" s="12"/>
      <c r="G187" s="12"/>
      <c r="H187" s="12"/>
      <c r="I187" s="12"/>
      <c r="J187" s="12"/>
      <c r="K187" s="12" t="s">
        <v>206</v>
      </c>
      <c r="L187" s="12"/>
      <c r="M187" s="12"/>
    </row>
    <row r="188" spans="1:13">
      <c r="A188" s="12"/>
      <c r="B188" s="12"/>
      <c r="C188" s="12"/>
      <c r="D188" s="12"/>
      <c r="E188" s="12"/>
      <c r="F188" s="12"/>
      <c r="G188" s="12"/>
      <c r="H188" s="12"/>
      <c r="I188" s="12"/>
      <c r="J188" s="12"/>
      <c r="K188" s="12" t="s">
        <v>207</v>
      </c>
      <c r="L188" s="12"/>
      <c r="M188" s="12"/>
    </row>
    <row r="189" spans="1:13">
      <c r="A189" s="12"/>
      <c r="B189" s="12"/>
      <c r="C189" s="12"/>
      <c r="D189" s="12"/>
      <c r="E189" s="12"/>
      <c r="F189" s="12"/>
      <c r="G189" s="12"/>
      <c r="H189" s="12"/>
      <c r="I189" s="12"/>
      <c r="J189" s="12"/>
      <c r="K189" s="12" t="s">
        <v>208</v>
      </c>
      <c r="L189" s="12"/>
      <c r="M189" s="12"/>
    </row>
    <row r="190" spans="1:13">
      <c r="A190" s="12"/>
      <c r="B190" s="12"/>
      <c r="C190" s="12"/>
      <c r="D190" s="12"/>
      <c r="E190" s="12"/>
      <c r="F190" s="12"/>
      <c r="G190" s="12"/>
      <c r="H190" s="12"/>
      <c r="I190" s="12"/>
      <c r="J190" s="12"/>
      <c r="K190" s="12" t="s">
        <v>209</v>
      </c>
      <c r="L190" s="12"/>
      <c r="M190" s="12"/>
    </row>
    <row r="191" spans="1:13">
      <c r="A191" s="12"/>
      <c r="B191" s="12"/>
      <c r="C191" s="12"/>
      <c r="D191" s="12"/>
      <c r="E191" s="12"/>
      <c r="F191" s="12"/>
      <c r="G191" s="12"/>
      <c r="H191" s="12"/>
      <c r="I191" s="12"/>
      <c r="J191" s="12"/>
      <c r="K191" s="12" t="s">
        <v>210</v>
      </c>
      <c r="L191" s="12"/>
      <c r="M191" s="12"/>
    </row>
    <row r="192" spans="1:13">
      <c r="A192" s="12"/>
      <c r="B192" s="12"/>
      <c r="C192" s="12"/>
      <c r="D192" s="12"/>
      <c r="E192" s="12"/>
      <c r="F192" s="12"/>
      <c r="G192" s="12"/>
      <c r="H192" s="12"/>
      <c r="I192" s="12"/>
      <c r="J192" s="12"/>
      <c r="K192" s="12" t="s">
        <v>211</v>
      </c>
      <c r="L192" s="12"/>
      <c r="M192" s="12"/>
    </row>
    <row r="193" spans="1:13">
      <c r="A193" s="12"/>
      <c r="B193" s="12"/>
      <c r="C193" s="12"/>
      <c r="D193" s="12"/>
      <c r="E193" s="12"/>
      <c r="F193" s="12"/>
      <c r="G193" s="12"/>
      <c r="H193" s="12"/>
      <c r="I193" s="12"/>
      <c r="J193" s="12"/>
      <c r="K193" s="12" t="s">
        <v>212</v>
      </c>
      <c r="L193" s="12"/>
      <c r="M193" s="12"/>
    </row>
    <row r="194" spans="1:13">
      <c r="A194" s="12"/>
      <c r="B194" s="12"/>
      <c r="C194" s="12"/>
      <c r="D194" s="12"/>
      <c r="E194" s="12"/>
      <c r="F194" s="12"/>
      <c r="G194" s="12"/>
      <c r="H194" s="12"/>
      <c r="I194" s="12"/>
      <c r="J194" s="12"/>
      <c r="K194" s="12" t="s">
        <v>213</v>
      </c>
      <c r="L194" s="12"/>
      <c r="M194" s="12"/>
    </row>
    <row r="195" spans="1:13">
      <c r="A195" s="12"/>
      <c r="B195" s="12"/>
      <c r="C195" s="12"/>
      <c r="D195" s="12"/>
      <c r="E195" s="12"/>
      <c r="F195" s="12"/>
      <c r="G195" s="12"/>
      <c r="H195" s="12"/>
      <c r="I195" s="12"/>
      <c r="J195" s="12"/>
      <c r="K195" s="12" t="s">
        <v>214</v>
      </c>
      <c r="L195" s="12"/>
      <c r="M195" s="12"/>
    </row>
    <row r="196" spans="1:13">
      <c r="A196" s="12"/>
      <c r="B196" s="12"/>
      <c r="C196" s="12"/>
      <c r="D196" s="12"/>
      <c r="E196" s="12"/>
      <c r="F196" s="12"/>
      <c r="G196" s="12"/>
      <c r="H196" s="12"/>
      <c r="I196" s="12"/>
      <c r="J196" s="12"/>
      <c r="K196" s="12" t="s">
        <v>215</v>
      </c>
      <c r="L196" s="12"/>
      <c r="M196" s="12"/>
    </row>
    <row r="197" spans="1:13">
      <c r="A197" s="12"/>
      <c r="B197" s="12"/>
      <c r="C197" s="12"/>
      <c r="D197" s="12"/>
      <c r="E197" s="12"/>
      <c r="F197" s="12"/>
      <c r="G197" s="12"/>
      <c r="H197" s="12"/>
      <c r="I197" s="12"/>
      <c r="J197" s="12"/>
      <c r="K197" s="12" t="s">
        <v>216</v>
      </c>
      <c r="L197" s="12"/>
      <c r="M197" s="12"/>
    </row>
    <row r="198" spans="1:13">
      <c r="A198" s="12"/>
      <c r="B198" s="12"/>
      <c r="C198" s="12"/>
      <c r="D198" s="12"/>
      <c r="E198" s="12"/>
      <c r="F198" s="12"/>
      <c r="G198" s="12"/>
      <c r="H198" s="12"/>
      <c r="I198" s="12"/>
      <c r="J198" s="12"/>
      <c r="K198" s="12" t="s">
        <v>217</v>
      </c>
      <c r="L198" s="12"/>
      <c r="M198" s="12"/>
    </row>
    <row r="199" spans="1:13">
      <c r="A199" s="12"/>
      <c r="B199" s="12"/>
      <c r="C199" s="12"/>
      <c r="D199" s="12"/>
      <c r="E199" s="12"/>
      <c r="F199" s="12"/>
      <c r="G199" s="12"/>
      <c r="H199" s="12"/>
      <c r="I199" s="12"/>
      <c r="J199" s="12"/>
      <c r="K199" s="12" t="s">
        <v>218</v>
      </c>
      <c r="L199" s="12"/>
      <c r="M199" s="12"/>
    </row>
    <row r="200" spans="1:13">
      <c r="A200" s="12"/>
      <c r="B200" s="12"/>
      <c r="C200" s="12"/>
      <c r="D200" s="12"/>
      <c r="E200" s="12"/>
      <c r="F200" s="12"/>
      <c r="G200" s="12"/>
      <c r="H200" s="12"/>
      <c r="I200" s="12"/>
      <c r="J200" s="12"/>
      <c r="K200" s="12" t="s">
        <v>219</v>
      </c>
      <c r="L200" s="12"/>
      <c r="M200" s="12"/>
    </row>
    <row r="201" spans="1:13">
      <c r="A201" s="12"/>
      <c r="B201" s="12"/>
      <c r="C201" s="12"/>
      <c r="D201" s="12"/>
      <c r="E201" s="12"/>
      <c r="F201" s="12"/>
      <c r="G201" s="12"/>
      <c r="H201" s="12"/>
      <c r="I201" s="12"/>
      <c r="J201" s="12"/>
      <c r="K201" s="12" t="s">
        <v>220</v>
      </c>
      <c r="L201" s="12"/>
      <c r="M201" s="12"/>
    </row>
    <row r="202" spans="1:13">
      <c r="A202" s="12"/>
      <c r="B202" s="12"/>
      <c r="C202" s="12"/>
      <c r="D202" s="12"/>
      <c r="E202" s="12"/>
      <c r="F202" s="12"/>
      <c r="G202" s="12"/>
      <c r="H202" s="12"/>
      <c r="I202" s="12"/>
      <c r="J202" s="12"/>
      <c r="K202" s="12" t="s">
        <v>221</v>
      </c>
      <c r="L202" s="12"/>
      <c r="M202" s="12"/>
    </row>
    <row r="203" spans="1:13">
      <c r="A203" s="12"/>
      <c r="B203" s="12"/>
      <c r="C203" s="12"/>
      <c r="D203" s="12"/>
      <c r="E203" s="12"/>
      <c r="F203" s="12"/>
      <c r="G203" s="12"/>
      <c r="H203" s="12"/>
      <c r="I203" s="12"/>
      <c r="J203" s="12"/>
      <c r="K203" s="12" t="s">
        <v>222</v>
      </c>
      <c r="L203" s="12"/>
      <c r="M203" s="12"/>
    </row>
    <row r="204" spans="1:13">
      <c r="A204" s="12"/>
      <c r="B204" s="12"/>
      <c r="C204" s="12"/>
      <c r="D204" s="12"/>
      <c r="E204" s="12"/>
      <c r="F204" s="12"/>
      <c r="G204" s="12"/>
      <c r="H204" s="12"/>
      <c r="I204" s="12"/>
      <c r="J204" s="12"/>
      <c r="K204" s="12" t="s">
        <v>223</v>
      </c>
      <c r="L204" s="12"/>
      <c r="M204" s="12"/>
    </row>
    <row r="205" spans="1:13">
      <c r="A205" s="12"/>
      <c r="B205" s="12"/>
      <c r="C205" s="12"/>
      <c r="D205" s="12"/>
      <c r="E205" s="12"/>
      <c r="F205" s="12"/>
      <c r="G205" s="12"/>
      <c r="H205" s="12"/>
      <c r="I205" s="12"/>
      <c r="J205" s="12"/>
      <c r="K205" s="12" t="s">
        <v>224</v>
      </c>
      <c r="L205" s="12"/>
      <c r="M205" s="12"/>
    </row>
    <row r="206" spans="1:13">
      <c r="A206" s="12"/>
      <c r="B206" s="12"/>
      <c r="C206" s="12"/>
      <c r="D206" s="12"/>
      <c r="E206" s="12"/>
      <c r="F206" s="12"/>
      <c r="G206" s="12"/>
      <c r="H206" s="12"/>
      <c r="I206" s="12"/>
      <c r="J206" s="12"/>
      <c r="K206" s="12" t="s">
        <v>225</v>
      </c>
      <c r="L206" s="12"/>
      <c r="M206" s="12"/>
    </row>
    <row r="207" spans="1:13">
      <c r="A207" s="12"/>
      <c r="B207" s="12"/>
      <c r="C207" s="12"/>
      <c r="D207" s="12"/>
      <c r="E207" s="12"/>
      <c r="F207" s="12"/>
      <c r="G207" s="12"/>
      <c r="H207" s="12"/>
      <c r="I207" s="12"/>
      <c r="J207" s="12"/>
      <c r="K207" s="12" t="s">
        <v>226</v>
      </c>
      <c r="L207" s="12"/>
      <c r="M207" s="12"/>
    </row>
    <row r="208" spans="1:13">
      <c r="A208" s="12"/>
      <c r="B208" s="12"/>
      <c r="C208" s="12"/>
      <c r="D208" s="12"/>
      <c r="E208" s="12"/>
      <c r="F208" s="12"/>
      <c r="G208" s="12"/>
      <c r="H208" s="12"/>
      <c r="I208" s="12"/>
      <c r="J208" s="12"/>
      <c r="K208" s="12" t="s">
        <v>227</v>
      </c>
      <c r="L208" s="12"/>
      <c r="M208" s="12"/>
    </row>
    <row r="209" spans="1:13">
      <c r="A209" s="12"/>
      <c r="B209" s="12"/>
      <c r="C209" s="12"/>
      <c r="D209" s="12"/>
      <c r="E209" s="12"/>
      <c r="F209" s="12"/>
      <c r="G209" s="12"/>
      <c r="H209" s="12"/>
      <c r="I209" s="12"/>
      <c r="J209" s="12"/>
      <c r="K209" s="12" t="s">
        <v>228</v>
      </c>
      <c r="L209" s="12"/>
      <c r="M209" s="12"/>
    </row>
    <row r="210" spans="1:13">
      <c r="A210" s="12"/>
      <c r="B210" s="12"/>
      <c r="C210" s="12"/>
      <c r="D210" s="12"/>
      <c r="E210" s="12"/>
      <c r="F210" s="12"/>
      <c r="G210" s="12"/>
      <c r="H210" s="12"/>
      <c r="I210" s="12"/>
      <c r="J210" s="12"/>
      <c r="K210" s="12" t="s">
        <v>229</v>
      </c>
      <c r="L210" s="12"/>
      <c r="M210" s="12"/>
    </row>
    <row r="211" spans="1:13">
      <c r="A211" s="12"/>
      <c r="B211" s="12"/>
      <c r="C211" s="12"/>
      <c r="D211" s="12"/>
      <c r="E211" s="12"/>
      <c r="F211" s="12"/>
      <c r="G211" s="12"/>
      <c r="H211" s="12"/>
      <c r="I211" s="12"/>
      <c r="J211" s="12"/>
      <c r="K211" s="12" t="s">
        <v>230</v>
      </c>
      <c r="L211" s="12"/>
      <c r="M211" s="12"/>
    </row>
    <row r="212" spans="1:13">
      <c r="A212" s="12"/>
      <c r="B212" s="12"/>
      <c r="C212" s="12"/>
      <c r="D212" s="12"/>
      <c r="E212" s="12"/>
      <c r="F212" s="12"/>
      <c r="G212" s="12"/>
      <c r="H212" s="12"/>
      <c r="I212" s="12"/>
      <c r="J212" s="12"/>
      <c r="K212" s="12" t="s">
        <v>231</v>
      </c>
      <c r="L212" s="12"/>
      <c r="M212" s="12"/>
    </row>
    <row r="213" spans="1:13">
      <c r="A213" s="12"/>
      <c r="B213" s="12"/>
      <c r="C213" s="12"/>
      <c r="D213" s="12"/>
      <c r="E213" s="12"/>
      <c r="F213" s="12"/>
      <c r="G213" s="12"/>
      <c r="H213" s="12"/>
      <c r="I213" s="12"/>
      <c r="J213" s="12"/>
      <c r="K213" s="12" t="s">
        <v>232</v>
      </c>
      <c r="L213" s="12"/>
      <c r="M213" s="12"/>
    </row>
    <row r="214" spans="1:13">
      <c r="A214" s="12"/>
      <c r="B214" s="12"/>
      <c r="C214" s="12"/>
      <c r="D214" s="12"/>
      <c r="E214" s="12"/>
      <c r="F214" s="12"/>
      <c r="G214" s="12"/>
      <c r="H214" s="12"/>
      <c r="I214" s="12"/>
      <c r="J214" s="12"/>
      <c r="K214" s="12" t="s">
        <v>233</v>
      </c>
      <c r="L214" s="12"/>
      <c r="M214" s="12"/>
    </row>
    <row r="215" spans="1:13">
      <c r="A215" s="12"/>
      <c r="B215" s="12"/>
      <c r="C215" s="12"/>
      <c r="D215" s="12"/>
      <c r="E215" s="12"/>
      <c r="F215" s="12"/>
      <c r="G215" s="12"/>
      <c r="H215" s="12"/>
      <c r="I215" s="12"/>
      <c r="J215" s="12"/>
      <c r="K215" s="12" t="s">
        <v>234</v>
      </c>
      <c r="L215" s="12"/>
      <c r="M215" s="12"/>
    </row>
    <row r="216" spans="1:13">
      <c r="A216" s="12"/>
      <c r="B216" s="12"/>
      <c r="C216" s="12"/>
      <c r="D216" s="12"/>
      <c r="E216" s="12"/>
      <c r="F216" s="12"/>
      <c r="G216" s="12"/>
      <c r="H216" s="12"/>
      <c r="I216" s="12"/>
      <c r="J216" s="12"/>
      <c r="K216" s="12" t="s">
        <v>235</v>
      </c>
      <c r="L216" s="12"/>
      <c r="M216" s="12"/>
    </row>
    <row r="217" spans="1:13">
      <c r="A217" s="12"/>
      <c r="B217" s="12"/>
      <c r="C217" s="12"/>
      <c r="D217" s="12"/>
      <c r="E217" s="12"/>
      <c r="F217" s="12"/>
      <c r="G217" s="12"/>
      <c r="H217" s="12"/>
      <c r="I217" s="12"/>
      <c r="J217" s="12"/>
      <c r="K217" s="12" t="s">
        <v>236</v>
      </c>
      <c r="L217" s="12"/>
      <c r="M217" s="12"/>
    </row>
    <row r="218" spans="1:13">
      <c r="A218" s="12"/>
      <c r="B218" s="12"/>
      <c r="C218" s="12"/>
      <c r="D218" s="12"/>
      <c r="E218" s="12"/>
      <c r="F218" s="12"/>
      <c r="G218" s="12"/>
      <c r="H218" s="12"/>
      <c r="I218" s="12"/>
      <c r="J218" s="12"/>
      <c r="K218" s="12" t="s">
        <v>237</v>
      </c>
      <c r="L218" s="12"/>
      <c r="M218" s="12"/>
    </row>
    <row r="219" spans="1:13">
      <c r="A219" s="12"/>
      <c r="B219" s="12"/>
      <c r="C219" s="12"/>
      <c r="D219" s="12"/>
      <c r="E219" s="12"/>
      <c r="F219" s="12"/>
      <c r="G219" s="12"/>
      <c r="H219" s="12"/>
      <c r="I219" s="12"/>
      <c r="J219" s="12"/>
      <c r="K219" s="12" t="s">
        <v>238</v>
      </c>
      <c r="L219" s="12"/>
      <c r="M219" s="12"/>
    </row>
    <row r="220" spans="1:13">
      <c r="A220" s="12"/>
      <c r="B220" s="12"/>
      <c r="C220" s="12"/>
      <c r="D220" s="12"/>
      <c r="E220" s="12"/>
      <c r="F220" s="12"/>
      <c r="G220" s="12"/>
      <c r="H220" s="12"/>
      <c r="I220" s="12"/>
      <c r="J220" s="12"/>
      <c r="K220" s="12" t="s">
        <v>239</v>
      </c>
      <c r="L220" s="12"/>
      <c r="M220" s="12"/>
    </row>
    <row r="221" spans="1:13">
      <c r="A221" s="12"/>
      <c r="B221" s="12"/>
      <c r="C221" s="12"/>
      <c r="D221" s="12"/>
      <c r="E221" s="12"/>
      <c r="F221" s="12"/>
      <c r="G221" s="12"/>
      <c r="H221" s="12"/>
      <c r="I221" s="12"/>
      <c r="J221" s="12"/>
      <c r="K221" s="12" t="s">
        <v>240</v>
      </c>
      <c r="L221" s="12"/>
      <c r="M221" s="12"/>
    </row>
    <row r="222" spans="1:13">
      <c r="A222" s="12"/>
      <c r="B222" s="12"/>
      <c r="C222" s="12"/>
      <c r="D222" s="12"/>
      <c r="E222" s="12"/>
      <c r="F222" s="12"/>
      <c r="G222" s="12"/>
      <c r="H222" s="12"/>
      <c r="I222" s="12"/>
      <c r="J222" s="12"/>
      <c r="K222" s="12" t="s">
        <v>241</v>
      </c>
      <c r="L222" s="12"/>
      <c r="M222" s="12"/>
    </row>
    <row r="223" spans="1:13">
      <c r="A223" s="12"/>
      <c r="B223" s="12"/>
      <c r="C223" s="12"/>
      <c r="D223" s="12"/>
      <c r="E223" s="12"/>
      <c r="F223" s="12"/>
      <c r="G223" s="12"/>
      <c r="H223" s="12"/>
      <c r="I223" s="12"/>
      <c r="J223" s="12"/>
      <c r="K223" s="12" t="s">
        <v>242</v>
      </c>
      <c r="L223" s="12"/>
      <c r="M223" s="12"/>
    </row>
    <row r="224" spans="1:13">
      <c r="A224" s="12"/>
      <c r="B224" s="12"/>
      <c r="C224" s="12"/>
      <c r="D224" s="12"/>
      <c r="E224" s="12"/>
      <c r="F224" s="12"/>
      <c r="G224" s="12"/>
      <c r="H224" s="12"/>
      <c r="I224" s="12"/>
      <c r="J224" s="12"/>
      <c r="K224" s="12" t="s">
        <v>243</v>
      </c>
      <c r="L224" s="12"/>
      <c r="M224" s="12"/>
    </row>
    <row r="225" spans="1:13">
      <c r="A225" s="12"/>
      <c r="B225" s="12"/>
      <c r="C225" s="12"/>
      <c r="D225" s="12"/>
      <c r="E225" s="12"/>
      <c r="F225" s="12"/>
      <c r="G225" s="12"/>
      <c r="H225" s="12"/>
      <c r="I225" s="12"/>
      <c r="J225" s="12"/>
      <c r="K225" s="12" t="s">
        <v>244</v>
      </c>
      <c r="L225" s="12"/>
      <c r="M225" s="12"/>
    </row>
    <row r="226" spans="1:13">
      <c r="A226" s="12"/>
      <c r="B226" s="12"/>
      <c r="C226" s="12"/>
      <c r="D226" s="12"/>
      <c r="E226" s="12"/>
      <c r="F226" s="12"/>
      <c r="G226" s="12"/>
      <c r="H226" s="12"/>
      <c r="I226" s="12"/>
      <c r="J226" s="12"/>
      <c r="K226" s="12" t="s">
        <v>245</v>
      </c>
      <c r="L226" s="12"/>
      <c r="M226" s="12"/>
    </row>
    <row r="227" spans="1:13">
      <c r="A227" s="12"/>
      <c r="B227" s="12"/>
      <c r="C227" s="12"/>
      <c r="D227" s="12"/>
      <c r="E227" s="12"/>
      <c r="F227" s="12"/>
      <c r="G227" s="12"/>
      <c r="H227" s="12"/>
      <c r="I227" s="12"/>
      <c r="J227" s="12"/>
      <c r="K227" s="12" t="s">
        <v>246</v>
      </c>
      <c r="L227" s="12"/>
      <c r="M227" s="12"/>
    </row>
    <row r="228" spans="1:13">
      <c r="A228" s="12"/>
      <c r="B228" s="12"/>
      <c r="C228" s="12"/>
      <c r="D228" s="12"/>
      <c r="E228" s="12"/>
      <c r="F228" s="12"/>
      <c r="G228" s="12"/>
      <c r="H228" s="12"/>
      <c r="I228" s="12"/>
      <c r="J228" s="12"/>
      <c r="K228" s="12" t="s">
        <v>247</v>
      </c>
      <c r="L228" s="12"/>
      <c r="M228" s="12"/>
    </row>
    <row r="229" spans="1:13">
      <c r="A229" s="12"/>
      <c r="B229" s="12"/>
      <c r="C229" s="12"/>
      <c r="D229" s="12"/>
      <c r="E229" s="12"/>
      <c r="F229" s="12"/>
      <c r="G229" s="12"/>
      <c r="H229" s="12"/>
      <c r="I229" s="12"/>
      <c r="J229" s="12"/>
      <c r="K229" s="12" t="s">
        <v>248</v>
      </c>
      <c r="L229" s="12"/>
      <c r="M229" s="12"/>
    </row>
    <row r="230" spans="1:13">
      <c r="A230" s="12"/>
      <c r="B230" s="12"/>
      <c r="C230" s="12"/>
      <c r="D230" s="12"/>
      <c r="E230" s="12"/>
      <c r="F230" s="12"/>
      <c r="G230" s="12"/>
      <c r="H230" s="12"/>
      <c r="I230" s="12"/>
      <c r="J230" s="12"/>
      <c r="K230" s="12" t="s">
        <v>249</v>
      </c>
      <c r="L230" s="12"/>
      <c r="M230" s="12"/>
    </row>
    <row r="231" spans="1:13">
      <c r="A231" s="12"/>
      <c r="B231" s="12"/>
      <c r="C231" s="12"/>
      <c r="D231" s="12"/>
      <c r="E231" s="12"/>
      <c r="F231" s="12"/>
      <c r="G231" s="12"/>
      <c r="H231" s="12"/>
      <c r="I231" s="12"/>
      <c r="J231" s="12"/>
      <c r="K231" s="12" t="s">
        <v>250</v>
      </c>
      <c r="L231" s="12"/>
      <c r="M231" s="12"/>
    </row>
    <row r="232" spans="1:13">
      <c r="A232" s="12"/>
      <c r="B232" s="12"/>
      <c r="C232" s="12"/>
      <c r="D232" s="12"/>
      <c r="E232" s="12"/>
      <c r="F232" s="12"/>
      <c r="G232" s="12"/>
      <c r="H232" s="12"/>
      <c r="I232" s="12"/>
      <c r="J232" s="12"/>
      <c r="K232" s="12" t="s">
        <v>251</v>
      </c>
      <c r="L232" s="12"/>
      <c r="M232" s="12"/>
    </row>
    <row r="233" spans="1:13">
      <c r="A233" s="12"/>
      <c r="B233" s="12"/>
      <c r="C233" s="12"/>
      <c r="D233" s="12"/>
      <c r="E233" s="12"/>
      <c r="F233" s="12"/>
      <c r="G233" s="12"/>
      <c r="H233" s="12"/>
      <c r="I233" s="12"/>
      <c r="J233" s="12"/>
      <c r="K233" s="12" t="s">
        <v>252</v>
      </c>
      <c r="L233" s="12"/>
      <c r="M233" s="12"/>
    </row>
    <row r="234" spans="1:13">
      <c r="A234" s="12"/>
      <c r="B234" s="12"/>
      <c r="C234" s="12"/>
      <c r="D234" s="12"/>
      <c r="E234" s="12"/>
      <c r="F234" s="12"/>
      <c r="G234" s="12"/>
      <c r="H234" s="12"/>
      <c r="I234" s="12"/>
      <c r="J234" s="12"/>
      <c r="K234" s="12" t="s">
        <v>253</v>
      </c>
      <c r="L234" s="12"/>
      <c r="M234" s="12"/>
    </row>
    <row r="235" spans="1:13">
      <c r="A235" s="12"/>
      <c r="B235" s="12"/>
      <c r="C235" s="12"/>
      <c r="D235" s="12"/>
      <c r="E235" s="12"/>
      <c r="F235" s="12"/>
      <c r="G235" s="12"/>
      <c r="H235" s="12"/>
      <c r="I235" s="12"/>
      <c r="J235" s="12"/>
      <c r="K235" s="12" t="s">
        <v>254</v>
      </c>
      <c r="L235" s="12"/>
      <c r="M235" s="12"/>
    </row>
    <row r="236" spans="1:13">
      <c r="A236" s="12"/>
      <c r="B236" s="12"/>
      <c r="C236" s="12"/>
      <c r="D236" s="12"/>
      <c r="E236" s="12"/>
      <c r="F236" s="12"/>
      <c r="G236" s="12"/>
      <c r="H236" s="12"/>
      <c r="I236" s="12"/>
      <c r="J236" s="12"/>
      <c r="K236" s="12" t="s">
        <v>255</v>
      </c>
      <c r="L236" s="12"/>
      <c r="M236" s="12"/>
    </row>
    <row r="237" spans="1:13">
      <c r="A237" s="12"/>
      <c r="B237" s="12"/>
      <c r="C237" s="12"/>
      <c r="D237" s="12"/>
      <c r="E237" s="12"/>
      <c r="F237" s="12"/>
      <c r="G237" s="12"/>
      <c r="H237" s="12"/>
      <c r="I237" s="12"/>
      <c r="J237" s="12"/>
      <c r="K237" s="12" t="s">
        <v>256</v>
      </c>
      <c r="L237" s="12"/>
      <c r="M237" s="12"/>
    </row>
    <row r="238" spans="1:13">
      <c r="A238" s="12"/>
      <c r="B238" s="12"/>
      <c r="C238" s="12"/>
      <c r="D238" s="12"/>
      <c r="E238" s="12"/>
      <c r="F238" s="12"/>
      <c r="G238" s="12"/>
      <c r="H238" s="12"/>
      <c r="I238" s="12"/>
      <c r="J238" s="12"/>
      <c r="K238" s="12" t="s">
        <v>257</v>
      </c>
      <c r="L238" s="12"/>
      <c r="M238" s="12"/>
    </row>
    <row r="239" spans="1:13">
      <c r="A239" s="12"/>
      <c r="B239" s="12"/>
      <c r="C239" s="12"/>
      <c r="D239" s="12"/>
      <c r="E239" s="12"/>
      <c r="F239" s="12"/>
      <c r="G239" s="12"/>
      <c r="H239" s="12"/>
      <c r="I239" s="12"/>
      <c r="J239" s="12"/>
      <c r="K239" s="12" t="s">
        <v>258</v>
      </c>
      <c r="L239" s="12"/>
      <c r="M239" s="12"/>
    </row>
    <row r="240" spans="1:13">
      <c r="A240" s="12"/>
      <c r="B240" s="12"/>
      <c r="C240" s="12"/>
      <c r="D240" s="12"/>
      <c r="E240" s="12"/>
      <c r="F240" s="12"/>
      <c r="G240" s="12"/>
      <c r="H240" s="12"/>
      <c r="I240" s="12"/>
      <c r="J240" s="12"/>
      <c r="K240" s="12" t="s">
        <v>259</v>
      </c>
      <c r="L240" s="12"/>
      <c r="M240" s="12"/>
    </row>
    <row r="241" spans="1:13">
      <c r="A241" s="12"/>
      <c r="B241" s="12"/>
      <c r="C241" s="12"/>
      <c r="D241" s="12"/>
      <c r="E241" s="12"/>
      <c r="F241" s="12"/>
      <c r="G241" s="12"/>
      <c r="H241" s="12"/>
      <c r="I241" s="12"/>
      <c r="J241" s="12"/>
      <c r="K241" s="12" t="s">
        <v>260</v>
      </c>
      <c r="L241" s="12"/>
      <c r="M241" s="12"/>
    </row>
    <row r="242" spans="1:13">
      <c r="A242" s="12"/>
      <c r="B242" s="12"/>
      <c r="C242" s="12"/>
      <c r="D242" s="12"/>
      <c r="E242" s="12"/>
      <c r="F242" s="12"/>
      <c r="G242" s="12"/>
      <c r="H242" s="12"/>
      <c r="I242" s="12"/>
      <c r="J242" s="12"/>
      <c r="K242" s="12" t="s">
        <v>261</v>
      </c>
      <c r="L242" s="12"/>
      <c r="M242" s="12"/>
    </row>
    <row r="243" spans="1:13">
      <c r="A243" s="12"/>
      <c r="B243" s="12"/>
      <c r="C243" s="12"/>
      <c r="D243" s="12"/>
      <c r="E243" s="12"/>
      <c r="F243" s="12"/>
      <c r="G243" s="12"/>
      <c r="H243" s="12"/>
      <c r="I243" s="12"/>
      <c r="J243" s="12"/>
      <c r="K243" s="12" t="s">
        <v>262</v>
      </c>
      <c r="L243" s="12"/>
      <c r="M243" s="12"/>
    </row>
    <row r="244" spans="1:13">
      <c r="A244" s="12"/>
      <c r="B244" s="12"/>
      <c r="C244" s="12"/>
      <c r="D244" s="12"/>
      <c r="E244" s="12"/>
      <c r="F244" s="12"/>
      <c r="G244" s="12"/>
      <c r="H244" s="12"/>
      <c r="I244" s="12"/>
      <c r="J244" s="12"/>
      <c r="K244" s="12" t="s">
        <v>263</v>
      </c>
      <c r="L244" s="12"/>
      <c r="M244" s="12"/>
    </row>
    <row r="245" spans="1:13">
      <c r="A245" s="12"/>
      <c r="B245" s="12"/>
      <c r="C245" s="12"/>
      <c r="D245" s="12"/>
      <c r="E245" s="12"/>
      <c r="F245" s="12"/>
      <c r="G245" s="12"/>
      <c r="H245" s="12"/>
      <c r="I245" s="12"/>
      <c r="J245" s="12"/>
      <c r="K245" s="12" t="s">
        <v>264</v>
      </c>
      <c r="L245" s="12"/>
      <c r="M245" s="12"/>
    </row>
    <row r="246" spans="1:13">
      <c r="A246" s="12"/>
      <c r="B246" s="12"/>
      <c r="C246" s="12"/>
      <c r="D246" s="12"/>
      <c r="E246" s="12"/>
      <c r="F246" s="12"/>
      <c r="G246" s="12"/>
      <c r="H246" s="12"/>
      <c r="I246" s="12"/>
      <c r="J246" s="12"/>
      <c r="K246" s="12" t="s">
        <v>265</v>
      </c>
      <c r="L246" s="12"/>
      <c r="M246" s="12"/>
    </row>
    <row r="247" spans="1:13">
      <c r="A247" s="12"/>
      <c r="B247" s="12"/>
      <c r="C247" s="12"/>
      <c r="D247" s="12"/>
      <c r="E247" s="12"/>
      <c r="F247" s="12"/>
      <c r="G247" s="12"/>
      <c r="H247" s="12"/>
      <c r="I247" s="12"/>
      <c r="J247" s="12"/>
      <c r="K247" s="12" t="s">
        <v>266</v>
      </c>
      <c r="L247" s="12"/>
      <c r="M247" s="12"/>
    </row>
    <row r="248" spans="1:13">
      <c r="A248" s="12"/>
      <c r="B248" s="12"/>
      <c r="C248" s="12"/>
      <c r="D248" s="12"/>
      <c r="E248" s="12"/>
      <c r="F248" s="12"/>
      <c r="G248" s="12"/>
      <c r="H248" s="12"/>
      <c r="I248" s="12"/>
      <c r="J248" s="12"/>
      <c r="K248" s="12" t="s">
        <v>267</v>
      </c>
      <c r="L248" s="12"/>
      <c r="M248" s="12"/>
    </row>
    <row r="249" spans="1:13">
      <c r="A249" s="12"/>
      <c r="B249" s="12"/>
      <c r="C249" s="12"/>
      <c r="D249" s="12"/>
      <c r="E249" s="12"/>
      <c r="F249" s="12"/>
      <c r="G249" s="12"/>
      <c r="H249" s="12"/>
      <c r="I249" s="12"/>
      <c r="J249" s="12"/>
      <c r="K249" s="12" t="s">
        <v>268</v>
      </c>
      <c r="L249" s="12"/>
      <c r="M249" s="12"/>
    </row>
    <row r="250" spans="1:13">
      <c r="A250" s="12"/>
      <c r="B250" s="12"/>
      <c r="C250" s="12"/>
      <c r="D250" s="12"/>
      <c r="E250" s="12"/>
      <c r="F250" s="12"/>
      <c r="G250" s="12"/>
      <c r="H250" s="12"/>
      <c r="I250" s="12"/>
      <c r="J250" s="12"/>
      <c r="K250" s="12" t="s">
        <v>269</v>
      </c>
      <c r="L250" s="12"/>
      <c r="M250" s="12"/>
    </row>
    <row r="251" spans="1:13">
      <c r="A251" s="12"/>
      <c r="B251" s="12"/>
      <c r="C251" s="12"/>
      <c r="D251" s="12"/>
      <c r="E251" s="12"/>
      <c r="F251" s="12"/>
      <c r="G251" s="12"/>
      <c r="H251" s="12"/>
      <c r="I251" s="12"/>
      <c r="J251" s="12"/>
      <c r="K251" s="12" t="s">
        <v>270</v>
      </c>
      <c r="L251" s="12"/>
      <c r="M251" s="12"/>
    </row>
    <row r="252" spans="1:13">
      <c r="A252" s="12"/>
      <c r="B252" s="12"/>
      <c r="C252" s="12"/>
      <c r="D252" s="12"/>
      <c r="E252" s="12"/>
      <c r="F252" s="12"/>
      <c r="G252" s="12"/>
      <c r="H252" s="12"/>
      <c r="I252" s="12"/>
      <c r="J252" s="12"/>
      <c r="K252" s="12" t="s">
        <v>271</v>
      </c>
      <c r="L252" s="12"/>
      <c r="M252" s="12"/>
    </row>
    <row r="253" spans="1:13">
      <c r="A253" s="12"/>
      <c r="B253" s="12"/>
      <c r="C253" s="12"/>
      <c r="D253" s="12"/>
      <c r="E253" s="12"/>
      <c r="F253" s="12"/>
      <c r="G253" s="12"/>
      <c r="H253" s="12"/>
      <c r="I253" s="12"/>
      <c r="J253" s="12"/>
      <c r="K253" s="12" t="s">
        <v>272</v>
      </c>
      <c r="L253" s="12"/>
      <c r="M253" s="12"/>
    </row>
    <row r="254" spans="1:13">
      <c r="A254" s="12"/>
      <c r="B254" s="12"/>
      <c r="C254" s="12"/>
      <c r="D254" s="12"/>
      <c r="E254" s="12"/>
      <c r="F254" s="12"/>
      <c r="G254" s="12"/>
      <c r="H254" s="12"/>
      <c r="I254" s="12"/>
      <c r="J254" s="12"/>
      <c r="K254" s="12" t="s">
        <v>273</v>
      </c>
      <c r="L254" s="12"/>
      <c r="M254" s="12"/>
    </row>
    <row r="255" spans="1:13">
      <c r="A255" s="12"/>
      <c r="B255" s="12"/>
      <c r="C255" s="12"/>
      <c r="D255" s="12"/>
      <c r="E255" s="12"/>
      <c r="F255" s="12"/>
      <c r="G255" s="12"/>
      <c r="H255" s="12"/>
      <c r="I255" s="12"/>
      <c r="J255" s="12"/>
      <c r="K255" s="12" t="s">
        <v>274</v>
      </c>
      <c r="L255" s="12"/>
      <c r="M255" s="12"/>
    </row>
    <row r="256" spans="1:13">
      <c r="A256" s="12"/>
      <c r="B256" s="12"/>
      <c r="C256" s="12"/>
      <c r="D256" s="12"/>
      <c r="E256" s="12"/>
      <c r="F256" s="12"/>
      <c r="G256" s="12"/>
      <c r="H256" s="12"/>
      <c r="I256" s="12"/>
      <c r="J256" s="12"/>
      <c r="K256" s="12" t="s">
        <v>275</v>
      </c>
      <c r="L256" s="12"/>
      <c r="M256" s="12"/>
    </row>
    <row r="257" spans="1:13">
      <c r="A257" s="12"/>
      <c r="B257" s="12"/>
      <c r="C257" s="12"/>
      <c r="D257" s="12"/>
      <c r="E257" s="12"/>
      <c r="F257" s="12"/>
      <c r="G257" s="12"/>
      <c r="H257" s="12"/>
      <c r="I257" s="12"/>
      <c r="J257" s="12"/>
      <c r="K257" s="12" t="s">
        <v>276</v>
      </c>
      <c r="L257" s="12"/>
      <c r="M257" s="12"/>
    </row>
    <row r="258" spans="1:13">
      <c r="A258" s="12"/>
      <c r="B258" s="12"/>
      <c r="C258" s="12"/>
      <c r="D258" s="12"/>
      <c r="E258" s="12"/>
      <c r="F258" s="12"/>
      <c r="G258" s="12"/>
      <c r="H258" s="12"/>
      <c r="I258" s="12"/>
      <c r="J258" s="12"/>
      <c r="K258" s="12" t="s">
        <v>277</v>
      </c>
      <c r="L258" s="12"/>
      <c r="M258" s="12"/>
    </row>
    <row r="259" spans="1:13">
      <c r="A259" s="12"/>
      <c r="B259" s="12"/>
      <c r="C259" s="12"/>
      <c r="D259" s="12"/>
      <c r="E259" s="12"/>
      <c r="F259" s="12"/>
      <c r="G259" s="12"/>
      <c r="H259" s="12"/>
      <c r="I259" s="12"/>
      <c r="J259" s="12"/>
      <c r="K259" s="12" t="s">
        <v>278</v>
      </c>
      <c r="L259" s="12"/>
      <c r="M259" s="12"/>
    </row>
    <row r="260" spans="1:13">
      <c r="A260" s="12"/>
      <c r="B260" s="12"/>
      <c r="C260" s="12"/>
      <c r="D260" s="12"/>
      <c r="E260" s="12"/>
      <c r="F260" s="12"/>
      <c r="G260" s="12"/>
      <c r="H260" s="12"/>
      <c r="I260" s="12"/>
      <c r="J260" s="12"/>
      <c r="K260" s="12" t="s">
        <v>279</v>
      </c>
      <c r="L260" s="12"/>
      <c r="M260" s="12"/>
    </row>
    <row r="261" spans="1:13">
      <c r="A261" s="12"/>
      <c r="B261" s="12"/>
      <c r="C261" s="12"/>
      <c r="D261" s="12"/>
      <c r="E261" s="12"/>
      <c r="F261" s="12"/>
      <c r="G261" s="12"/>
      <c r="H261" s="12"/>
      <c r="I261" s="12"/>
      <c r="J261" s="12"/>
      <c r="K261" s="12" t="s">
        <v>280</v>
      </c>
      <c r="L261" s="12"/>
      <c r="M261" s="12"/>
    </row>
    <row r="262" spans="1:13">
      <c r="A262" s="12"/>
      <c r="B262" s="12"/>
      <c r="C262" s="12"/>
      <c r="D262" s="12"/>
      <c r="E262" s="12"/>
      <c r="F262" s="12"/>
      <c r="G262" s="12"/>
      <c r="H262" s="12"/>
      <c r="I262" s="12"/>
      <c r="J262" s="12"/>
      <c r="K262" s="12" t="s">
        <v>281</v>
      </c>
      <c r="L262" s="12"/>
      <c r="M262" s="12"/>
    </row>
    <row r="263" spans="1:13">
      <c r="A263" s="12"/>
      <c r="B263" s="12"/>
      <c r="C263" s="12"/>
      <c r="D263" s="12"/>
      <c r="E263" s="12"/>
      <c r="F263" s="12"/>
      <c r="G263" s="12"/>
      <c r="H263" s="12"/>
      <c r="I263" s="12"/>
      <c r="J263" s="12"/>
      <c r="K263" s="12" t="s">
        <v>282</v>
      </c>
      <c r="L263" s="12"/>
      <c r="M263" s="12"/>
    </row>
    <row r="264" spans="1:13">
      <c r="A264" s="12"/>
      <c r="B264" s="12"/>
      <c r="C264" s="12"/>
      <c r="D264" s="12"/>
      <c r="E264" s="12"/>
      <c r="F264" s="12"/>
      <c r="G264" s="12"/>
      <c r="H264" s="12"/>
      <c r="I264" s="12"/>
      <c r="J264" s="12"/>
      <c r="K264" s="12" t="s">
        <v>283</v>
      </c>
      <c r="L264" s="12"/>
      <c r="M264" s="12"/>
    </row>
    <row r="265" spans="1:13">
      <c r="A265" s="12"/>
      <c r="B265" s="12"/>
      <c r="C265" s="12"/>
      <c r="D265" s="12"/>
      <c r="E265" s="12"/>
      <c r="F265" s="12"/>
      <c r="G265" s="12"/>
      <c r="H265" s="12"/>
      <c r="I265" s="12"/>
      <c r="J265" s="12"/>
      <c r="K265" s="12" t="s">
        <v>284</v>
      </c>
      <c r="L265" s="12"/>
      <c r="M265" s="12"/>
    </row>
    <row r="266" spans="1:13">
      <c r="A266" s="12"/>
      <c r="B266" s="12"/>
      <c r="C266" s="12"/>
      <c r="D266" s="12"/>
      <c r="E266" s="12"/>
      <c r="F266" s="12"/>
      <c r="G266" s="12"/>
      <c r="H266" s="12"/>
      <c r="I266" s="12"/>
      <c r="J266" s="12"/>
      <c r="K266" s="12" t="s">
        <v>285</v>
      </c>
      <c r="L266" s="12"/>
      <c r="M266" s="12"/>
    </row>
    <row r="267" spans="1:13">
      <c r="A267" s="12"/>
      <c r="B267" s="12"/>
      <c r="C267" s="12"/>
      <c r="D267" s="12"/>
      <c r="E267" s="12"/>
      <c r="F267" s="12"/>
      <c r="G267" s="12"/>
      <c r="H267" s="12"/>
      <c r="I267" s="12"/>
      <c r="J267" s="12"/>
      <c r="K267" s="12" t="s">
        <v>286</v>
      </c>
      <c r="L267" s="12"/>
      <c r="M267" s="12"/>
    </row>
    <row r="268" spans="1:13">
      <c r="A268" s="12"/>
      <c r="B268" s="12"/>
      <c r="C268" s="12"/>
      <c r="D268" s="12"/>
      <c r="E268" s="12"/>
      <c r="F268" s="12"/>
      <c r="G268" s="12"/>
      <c r="H268" s="12"/>
      <c r="I268" s="12"/>
      <c r="J268" s="12"/>
      <c r="K268" s="12" t="s">
        <v>287</v>
      </c>
      <c r="L268" s="12"/>
      <c r="M268" s="12"/>
    </row>
    <row r="269" spans="1:13">
      <c r="A269" s="12"/>
      <c r="B269" s="12"/>
      <c r="C269" s="12"/>
      <c r="D269" s="12"/>
      <c r="E269" s="12"/>
      <c r="F269" s="12"/>
      <c r="G269" s="12"/>
      <c r="H269" s="12"/>
      <c r="I269" s="12"/>
      <c r="J269" s="12"/>
      <c r="K269" s="12" t="s">
        <v>288</v>
      </c>
      <c r="L269" s="12"/>
      <c r="M269" s="12"/>
    </row>
    <row r="270" spans="1:13">
      <c r="A270" s="12"/>
      <c r="B270" s="12"/>
      <c r="C270" s="12"/>
      <c r="D270" s="12"/>
      <c r="E270" s="12"/>
      <c r="F270" s="12"/>
      <c r="G270" s="12"/>
      <c r="H270" s="12"/>
      <c r="I270" s="12"/>
      <c r="J270" s="12"/>
      <c r="K270" s="12" t="s">
        <v>289</v>
      </c>
      <c r="L270" s="12"/>
      <c r="M270" s="12"/>
    </row>
    <row r="271" spans="1:13">
      <c r="A271" s="12"/>
      <c r="B271" s="12"/>
      <c r="C271" s="12"/>
      <c r="D271" s="12"/>
      <c r="E271" s="12"/>
      <c r="F271" s="12"/>
      <c r="G271" s="12"/>
      <c r="H271" s="12"/>
      <c r="I271" s="12"/>
      <c r="J271" s="12"/>
      <c r="K271" s="12" t="s">
        <v>290</v>
      </c>
      <c r="L271" s="12"/>
      <c r="M271" s="12"/>
    </row>
    <row r="272" spans="1:13">
      <c r="A272" s="12"/>
      <c r="B272" s="12"/>
      <c r="C272" s="12"/>
      <c r="D272" s="12"/>
      <c r="E272" s="12"/>
      <c r="F272" s="12"/>
      <c r="G272" s="12"/>
      <c r="H272" s="12"/>
      <c r="I272" s="12"/>
      <c r="J272" s="12"/>
      <c r="K272" s="12" t="s">
        <v>291</v>
      </c>
      <c r="L272" s="12"/>
      <c r="M272" s="12"/>
    </row>
    <row r="273" spans="1:13">
      <c r="A273" s="12"/>
      <c r="B273" s="12"/>
      <c r="C273" s="12"/>
      <c r="D273" s="12"/>
      <c r="E273" s="12"/>
      <c r="F273" s="12"/>
      <c r="G273" s="12"/>
      <c r="H273" s="12"/>
      <c r="I273" s="12"/>
      <c r="J273" s="12"/>
      <c r="K273" s="12" t="s">
        <v>292</v>
      </c>
      <c r="L273" s="12"/>
      <c r="M273" s="12"/>
    </row>
    <row r="274" spans="1:13">
      <c r="A274" s="12"/>
      <c r="B274" s="12"/>
      <c r="C274" s="12"/>
      <c r="D274" s="12"/>
      <c r="E274" s="12"/>
      <c r="F274" s="12"/>
      <c r="G274" s="12"/>
      <c r="H274" s="12"/>
      <c r="I274" s="12"/>
      <c r="J274" s="12"/>
      <c r="K274" s="12" t="s">
        <v>293</v>
      </c>
      <c r="L274" s="12"/>
      <c r="M274" s="12"/>
    </row>
    <row r="275" spans="1:13">
      <c r="A275" s="12"/>
      <c r="B275" s="12"/>
      <c r="C275" s="12"/>
      <c r="D275" s="12"/>
      <c r="E275" s="12"/>
      <c r="F275" s="12"/>
      <c r="G275" s="12"/>
      <c r="H275" s="12"/>
      <c r="I275" s="12"/>
      <c r="J275" s="12"/>
      <c r="K275" s="12" t="s">
        <v>294</v>
      </c>
      <c r="L275" s="12"/>
      <c r="M275" s="12"/>
    </row>
    <row r="276" spans="1:13">
      <c r="A276" s="12"/>
      <c r="B276" s="12"/>
      <c r="C276" s="12"/>
      <c r="D276" s="12"/>
      <c r="E276" s="12"/>
      <c r="F276" s="12"/>
      <c r="G276" s="12"/>
      <c r="H276" s="12"/>
      <c r="I276" s="12"/>
      <c r="J276" s="12"/>
      <c r="K276" s="12" t="s">
        <v>295</v>
      </c>
      <c r="L276" s="12"/>
      <c r="M276" s="12"/>
    </row>
    <row r="277" spans="1:13">
      <c r="A277" s="12"/>
      <c r="B277" s="12"/>
      <c r="C277" s="12"/>
      <c r="D277" s="12"/>
      <c r="E277" s="12"/>
      <c r="F277" s="12"/>
      <c r="G277" s="12"/>
      <c r="H277" s="12"/>
      <c r="I277" s="12"/>
      <c r="J277" s="12"/>
      <c r="K277" s="12" t="s">
        <v>296</v>
      </c>
      <c r="L277" s="12"/>
      <c r="M277" s="12"/>
    </row>
    <row r="278" spans="1:13">
      <c r="A278" s="12"/>
      <c r="B278" s="12"/>
      <c r="C278" s="12"/>
      <c r="D278" s="12"/>
      <c r="E278" s="12"/>
      <c r="F278" s="12"/>
      <c r="G278" s="12"/>
      <c r="H278" s="12"/>
      <c r="I278" s="12"/>
      <c r="J278" s="12"/>
      <c r="K278" s="12" t="s">
        <v>297</v>
      </c>
      <c r="L278" s="12"/>
      <c r="M278" s="12"/>
    </row>
    <row r="279" spans="1:13">
      <c r="A279" s="12"/>
      <c r="B279" s="12"/>
      <c r="C279" s="12"/>
      <c r="D279" s="12"/>
      <c r="E279" s="12"/>
      <c r="F279" s="12"/>
      <c r="G279" s="12"/>
      <c r="H279" s="12"/>
      <c r="I279" s="12"/>
      <c r="J279" s="12"/>
      <c r="K279" s="12" t="s">
        <v>298</v>
      </c>
      <c r="L279" s="12"/>
      <c r="M279" s="12"/>
    </row>
    <row r="280" spans="1:13">
      <c r="A280" s="12"/>
      <c r="B280" s="12"/>
      <c r="C280" s="12"/>
      <c r="D280" s="12"/>
      <c r="E280" s="12"/>
      <c r="F280" s="12"/>
      <c r="G280" s="12"/>
      <c r="H280" s="12"/>
      <c r="I280" s="12"/>
      <c r="J280" s="12"/>
      <c r="K280" s="12" t="s">
        <v>299</v>
      </c>
      <c r="L280" s="12"/>
      <c r="M280" s="12"/>
    </row>
    <row r="281" spans="1:13">
      <c r="A281" s="12"/>
      <c r="B281" s="12"/>
      <c r="C281" s="12"/>
      <c r="D281" s="12"/>
      <c r="E281" s="12"/>
      <c r="F281" s="12"/>
      <c r="G281" s="12"/>
      <c r="H281" s="12"/>
      <c r="I281" s="12"/>
      <c r="J281" s="12"/>
      <c r="K281" s="12" t="s">
        <v>300</v>
      </c>
      <c r="L281" s="12"/>
      <c r="M281" s="12"/>
    </row>
    <row r="282" spans="1:13">
      <c r="A282" s="12"/>
      <c r="B282" s="12"/>
      <c r="C282" s="12"/>
      <c r="D282" s="12"/>
      <c r="E282" s="12"/>
      <c r="F282" s="12"/>
      <c r="G282" s="12"/>
      <c r="H282" s="12"/>
      <c r="I282" s="12"/>
      <c r="J282" s="12"/>
      <c r="K282" s="12" t="s">
        <v>301</v>
      </c>
      <c r="L282" s="12"/>
      <c r="M282" s="12"/>
    </row>
    <row r="283" spans="1:13">
      <c r="A283" s="12"/>
      <c r="B283" s="12"/>
      <c r="C283" s="12"/>
      <c r="D283" s="12"/>
      <c r="E283" s="12"/>
      <c r="F283" s="12"/>
      <c r="G283" s="12"/>
      <c r="H283" s="12"/>
      <c r="I283" s="12"/>
      <c r="J283" s="12"/>
      <c r="K283" s="12" t="s">
        <v>302</v>
      </c>
      <c r="L283" s="12"/>
      <c r="M283" s="12"/>
    </row>
    <row r="284" spans="1:13">
      <c r="A284" s="12"/>
      <c r="B284" s="12"/>
      <c r="C284" s="12"/>
      <c r="D284" s="12"/>
      <c r="E284" s="12"/>
      <c r="F284" s="12"/>
      <c r="G284" s="12"/>
      <c r="H284" s="12"/>
      <c r="I284" s="12"/>
      <c r="J284" s="12"/>
      <c r="K284" s="12" t="s">
        <v>303</v>
      </c>
      <c r="L284" s="12"/>
      <c r="M284" s="12"/>
    </row>
    <row r="285" spans="1:13">
      <c r="A285" s="12"/>
      <c r="B285" s="12"/>
      <c r="C285" s="12"/>
      <c r="D285" s="12"/>
      <c r="E285" s="12"/>
      <c r="F285" s="12"/>
      <c r="G285" s="12"/>
      <c r="H285" s="12"/>
      <c r="I285" s="12"/>
      <c r="J285" s="12"/>
      <c r="K285" s="12" t="s">
        <v>304</v>
      </c>
      <c r="L285" s="12"/>
      <c r="M285" s="12"/>
    </row>
    <row r="286" spans="1:13">
      <c r="A286" s="12"/>
      <c r="B286" s="12"/>
      <c r="C286" s="12"/>
      <c r="D286" s="12"/>
      <c r="E286" s="12"/>
      <c r="F286" s="12"/>
      <c r="G286" s="12"/>
      <c r="H286" s="12"/>
      <c r="I286" s="12"/>
      <c r="J286" s="12"/>
      <c r="K286" s="12" t="s">
        <v>305</v>
      </c>
      <c r="L286" s="12"/>
      <c r="M286" s="12"/>
    </row>
    <row r="287" spans="1:13">
      <c r="A287" s="12"/>
      <c r="B287" s="12"/>
      <c r="C287" s="12"/>
      <c r="D287" s="12"/>
      <c r="E287" s="12"/>
      <c r="F287" s="12"/>
      <c r="G287" s="12"/>
      <c r="H287" s="12"/>
      <c r="I287" s="12"/>
      <c r="J287" s="12"/>
      <c r="K287" s="12" t="s">
        <v>306</v>
      </c>
      <c r="L287" s="12"/>
      <c r="M287" s="12"/>
    </row>
    <row r="288" spans="1:13">
      <c r="A288" s="12"/>
      <c r="B288" s="12"/>
      <c r="C288" s="12"/>
      <c r="D288" s="12"/>
      <c r="E288" s="12"/>
      <c r="F288" s="12"/>
      <c r="G288" s="12"/>
      <c r="H288" s="12"/>
      <c r="I288" s="12"/>
      <c r="J288" s="12"/>
      <c r="K288" s="12" t="s">
        <v>307</v>
      </c>
      <c r="L288" s="12"/>
      <c r="M288" s="12"/>
    </row>
    <row r="289" spans="1:13">
      <c r="A289" s="12"/>
      <c r="B289" s="12"/>
      <c r="C289" s="12"/>
      <c r="D289" s="12"/>
      <c r="E289" s="12"/>
      <c r="F289" s="12"/>
      <c r="G289" s="12"/>
      <c r="H289" s="12"/>
      <c r="I289" s="12"/>
      <c r="J289" s="12"/>
      <c r="K289" s="12" t="s">
        <v>308</v>
      </c>
      <c r="L289" s="12"/>
      <c r="M289" s="12"/>
    </row>
    <row r="290" spans="1:13">
      <c r="A290" s="12"/>
      <c r="B290" s="12"/>
      <c r="C290" s="12"/>
      <c r="D290" s="12"/>
      <c r="E290" s="12"/>
      <c r="F290" s="12"/>
      <c r="G290" s="12"/>
      <c r="H290" s="12"/>
      <c r="I290" s="12"/>
      <c r="J290" s="12"/>
      <c r="K290" s="12" t="s">
        <v>309</v>
      </c>
      <c r="L290" s="12"/>
      <c r="M290" s="12"/>
    </row>
    <row r="291" spans="1:13">
      <c r="A291" s="12"/>
      <c r="B291" s="12"/>
      <c r="C291" s="12"/>
      <c r="D291" s="12"/>
      <c r="E291" s="12"/>
      <c r="F291" s="12"/>
      <c r="G291" s="12"/>
      <c r="H291" s="12"/>
      <c r="I291" s="12"/>
      <c r="J291" s="12"/>
      <c r="K291" s="12" t="s">
        <v>310</v>
      </c>
      <c r="L291" s="12"/>
      <c r="M291" s="12"/>
    </row>
    <row r="292" spans="1:13">
      <c r="A292" s="12"/>
      <c r="B292" s="12"/>
      <c r="C292" s="12"/>
      <c r="D292" s="12"/>
      <c r="E292" s="12"/>
      <c r="F292" s="12"/>
      <c r="G292" s="12"/>
      <c r="H292" s="12"/>
      <c r="I292" s="12"/>
      <c r="J292" s="12"/>
      <c r="K292" s="12" t="s">
        <v>311</v>
      </c>
      <c r="L292" s="12"/>
      <c r="M292" s="12"/>
    </row>
    <row r="293" spans="1:13">
      <c r="A293" s="12"/>
      <c r="B293" s="12"/>
      <c r="C293" s="12"/>
      <c r="D293" s="12"/>
      <c r="E293" s="12"/>
      <c r="F293" s="12"/>
      <c r="G293" s="12"/>
      <c r="H293" s="12"/>
      <c r="I293" s="12"/>
      <c r="J293" s="12"/>
      <c r="K293" s="12" t="s">
        <v>312</v>
      </c>
      <c r="L293" s="12"/>
      <c r="M293" s="12"/>
    </row>
    <row r="294" spans="1:13">
      <c r="A294" s="12"/>
      <c r="B294" s="12"/>
      <c r="C294" s="12"/>
      <c r="D294" s="12"/>
      <c r="E294" s="12"/>
      <c r="F294" s="12"/>
      <c r="G294" s="12"/>
      <c r="H294" s="12"/>
      <c r="I294" s="12"/>
      <c r="J294" s="12"/>
      <c r="K294" s="12" t="s">
        <v>313</v>
      </c>
      <c r="L294" s="12"/>
      <c r="M294" s="12"/>
    </row>
    <row r="295" spans="1:13">
      <c r="A295" s="12"/>
      <c r="B295" s="12"/>
      <c r="C295" s="12"/>
      <c r="D295" s="12"/>
      <c r="E295" s="12"/>
      <c r="F295" s="12"/>
      <c r="G295" s="12"/>
      <c r="H295" s="12"/>
      <c r="I295" s="12"/>
      <c r="J295" s="12"/>
      <c r="K295" s="12" t="s">
        <v>314</v>
      </c>
      <c r="L295" s="12"/>
      <c r="M295" s="12"/>
    </row>
    <row r="296" spans="1:13">
      <c r="A296" s="12"/>
      <c r="B296" s="12"/>
      <c r="C296" s="12"/>
      <c r="D296" s="12"/>
      <c r="E296" s="12"/>
      <c r="F296" s="12"/>
      <c r="G296" s="12"/>
      <c r="H296" s="12"/>
      <c r="I296" s="12"/>
      <c r="J296" s="12"/>
      <c r="K296" s="12" t="s">
        <v>315</v>
      </c>
      <c r="L296" s="12"/>
      <c r="M296" s="12"/>
    </row>
    <row r="297" spans="1:13">
      <c r="A297" s="12"/>
      <c r="B297" s="12"/>
      <c r="C297" s="12"/>
      <c r="D297" s="12"/>
      <c r="E297" s="12"/>
      <c r="F297" s="12"/>
      <c r="G297" s="12"/>
      <c r="H297" s="12"/>
      <c r="I297" s="12"/>
      <c r="J297" s="12"/>
      <c r="K297" s="12" t="s">
        <v>316</v>
      </c>
      <c r="L297" s="12"/>
      <c r="M297" s="12"/>
    </row>
    <row r="298" spans="1:13">
      <c r="A298" s="12"/>
      <c r="B298" s="12"/>
      <c r="C298" s="12"/>
      <c r="D298" s="12"/>
      <c r="E298" s="12"/>
      <c r="F298" s="12"/>
      <c r="G298" s="12"/>
      <c r="H298" s="12"/>
      <c r="I298" s="12"/>
      <c r="J298" s="12"/>
      <c r="K298" s="12" t="s">
        <v>317</v>
      </c>
      <c r="L298" s="12"/>
      <c r="M298" s="12"/>
    </row>
    <row r="299" spans="1:13">
      <c r="A299" s="12"/>
      <c r="B299" s="12"/>
      <c r="C299" s="12"/>
      <c r="D299" s="12"/>
      <c r="E299" s="12"/>
      <c r="F299" s="12"/>
      <c r="G299" s="12"/>
      <c r="H299" s="12"/>
      <c r="I299" s="12"/>
      <c r="J299" s="12"/>
      <c r="K299" s="12" t="s">
        <v>318</v>
      </c>
      <c r="L299" s="12"/>
      <c r="M299" s="12"/>
    </row>
    <row r="300" spans="1:13">
      <c r="A300" s="12"/>
      <c r="B300" s="12"/>
      <c r="C300" s="12"/>
      <c r="D300" s="12"/>
      <c r="E300" s="12"/>
      <c r="F300" s="12"/>
      <c r="G300" s="12"/>
      <c r="H300" s="12"/>
      <c r="I300" s="12"/>
      <c r="J300" s="12"/>
      <c r="K300" s="12" t="s">
        <v>319</v>
      </c>
      <c r="L300" s="12"/>
      <c r="M300" s="12"/>
    </row>
    <row r="301" spans="1:13">
      <c r="A301" s="12"/>
      <c r="B301" s="12"/>
      <c r="C301" s="12"/>
      <c r="D301" s="12"/>
      <c r="E301" s="12"/>
      <c r="F301" s="12"/>
      <c r="G301" s="12"/>
      <c r="H301" s="12"/>
      <c r="I301" s="12"/>
      <c r="J301" s="12"/>
      <c r="K301" s="12" t="s">
        <v>320</v>
      </c>
      <c r="L301" s="12"/>
      <c r="M301" s="12"/>
    </row>
    <row r="302" spans="1:13">
      <c r="A302" s="12"/>
      <c r="B302" s="12"/>
      <c r="C302" s="12"/>
      <c r="D302" s="12"/>
      <c r="E302" s="12"/>
      <c r="F302" s="12"/>
      <c r="G302" s="12"/>
      <c r="H302" s="12"/>
      <c r="I302" s="12"/>
      <c r="J302" s="12"/>
      <c r="K302" s="12" t="s">
        <v>321</v>
      </c>
      <c r="L302" s="12"/>
      <c r="M302" s="12"/>
    </row>
    <row r="303" spans="1:13">
      <c r="A303" s="12"/>
      <c r="B303" s="12"/>
      <c r="C303" s="12"/>
      <c r="D303" s="12"/>
      <c r="E303" s="12"/>
      <c r="F303" s="12"/>
      <c r="G303" s="12"/>
      <c r="H303" s="12"/>
      <c r="I303" s="12"/>
      <c r="J303" s="12"/>
      <c r="K303" s="12" t="s">
        <v>322</v>
      </c>
      <c r="L303" s="12"/>
      <c r="M303" s="12"/>
    </row>
    <row r="304" spans="1:13">
      <c r="A304" s="12"/>
      <c r="B304" s="12"/>
      <c r="C304" s="12"/>
      <c r="D304" s="12"/>
      <c r="E304" s="12"/>
      <c r="F304" s="12"/>
      <c r="G304" s="12"/>
      <c r="H304" s="12"/>
      <c r="I304" s="12"/>
      <c r="J304" s="12"/>
      <c r="K304" s="12" t="s">
        <v>323</v>
      </c>
      <c r="L304" s="12"/>
      <c r="M304" s="12"/>
    </row>
    <row r="305" spans="1:13">
      <c r="A305" s="12"/>
      <c r="B305" s="12"/>
      <c r="C305" s="12"/>
      <c r="D305" s="12"/>
      <c r="E305" s="12"/>
      <c r="F305" s="12"/>
      <c r="G305" s="12"/>
      <c r="H305" s="12"/>
      <c r="I305" s="12"/>
      <c r="J305" s="12"/>
      <c r="K305" s="12" t="s">
        <v>324</v>
      </c>
      <c r="L305" s="12"/>
      <c r="M305" s="12"/>
    </row>
    <row r="306" spans="1:13">
      <c r="A306" s="12"/>
      <c r="B306" s="12"/>
      <c r="C306" s="12"/>
      <c r="D306" s="12"/>
      <c r="E306" s="12"/>
      <c r="F306" s="12"/>
      <c r="G306" s="12"/>
      <c r="H306" s="12"/>
      <c r="I306" s="12"/>
      <c r="J306" s="12"/>
      <c r="K306" s="12" t="s">
        <v>325</v>
      </c>
      <c r="L306" s="12"/>
      <c r="M306" s="12"/>
    </row>
    <row r="307" spans="1:13">
      <c r="A307" s="12"/>
      <c r="B307" s="12"/>
      <c r="C307" s="12"/>
      <c r="D307" s="12"/>
      <c r="E307" s="12"/>
      <c r="F307" s="12"/>
      <c r="G307" s="12"/>
      <c r="H307" s="12"/>
      <c r="I307" s="12"/>
      <c r="J307" s="12"/>
      <c r="K307" s="12" t="s">
        <v>326</v>
      </c>
      <c r="L307" s="12"/>
      <c r="M307" s="12"/>
    </row>
    <row r="308" spans="1:13">
      <c r="A308" s="12"/>
      <c r="B308" s="12"/>
      <c r="C308" s="12"/>
      <c r="D308" s="12"/>
      <c r="E308" s="12"/>
      <c r="F308" s="12"/>
      <c r="G308" s="12"/>
      <c r="H308" s="12"/>
      <c r="I308" s="12"/>
      <c r="J308" s="12"/>
      <c r="K308" s="12" t="s">
        <v>327</v>
      </c>
      <c r="L308" s="12"/>
      <c r="M308" s="12"/>
    </row>
    <row r="309" spans="1:13">
      <c r="A309" s="12"/>
      <c r="B309" s="12"/>
      <c r="C309" s="12"/>
      <c r="D309" s="12"/>
      <c r="E309" s="12"/>
      <c r="F309" s="12"/>
      <c r="G309" s="12"/>
      <c r="H309" s="12"/>
      <c r="I309" s="12"/>
      <c r="J309" s="12"/>
      <c r="K309" s="12" t="s">
        <v>328</v>
      </c>
      <c r="L309" s="12"/>
      <c r="M309" s="12"/>
    </row>
    <row r="310" spans="1:13">
      <c r="A310" s="12"/>
      <c r="B310" s="12"/>
      <c r="C310" s="12"/>
      <c r="D310" s="12"/>
      <c r="E310" s="12"/>
      <c r="F310" s="12"/>
      <c r="G310" s="12"/>
      <c r="H310" s="12"/>
      <c r="I310" s="12"/>
      <c r="J310" s="12"/>
      <c r="K310" s="12" t="s">
        <v>329</v>
      </c>
      <c r="L310" s="12"/>
      <c r="M310" s="12"/>
    </row>
    <row r="311" spans="1:13">
      <c r="A311" s="12"/>
      <c r="B311" s="12"/>
      <c r="C311" s="12"/>
      <c r="D311" s="12"/>
      <c r="E311" s="12"/>
      <c r="F311" s="12"/>
      <c r="G311" s="12"/>
      <c r="H311" s="12"/>
      <c r="I311" s="12"/>
      <c r="J311" s="12"/>
      <c r="K311" s="12" t="s">
        <v>330</v>
      </c>
      <c r="L311" s="12"/>
      <c r="M311" s="12"/>
    </row>
    <row r="312" spans="1:13">
      <c r="A312" s="12"/>
      <c r="B312" s="12"/>
      <c r="C312" s="12"/>
      <c r="D312" s="12"/>
      <c r="E312" s="12"/>
      <c r="F312" s="12"/>
      <c r="G312" s="12"/>
      <c r="H312" s="12"/>
      <c r="I312" s="12"/>
      <c r="J312" s="12"/>
      <c r="K312" s="12" t="s">
        <v>331</v>
      </c>
      <c r="L312" s="12"/>
      <c r="M312" s="12"/>
    </row>
    <row r="313" spans="1:13">
      <c r="A313" s="12"/>
      <c r="B313" s="12"/>
      <c r="C313" s="12"/>
      <c r="D313" s="12"/>
      <c r="E313" s="12"/>
      <c r="F313" s="12"/>
      <c r="G313" s="12"/>
      <c r="H313" s="12"/>
      <c r="I313" s="12"/>
      <c r="J313" s="12"/>
      <c r="K313" s="12" t="s">
        <v>332</v>
      </c>
      <c r="L313" s="12"/>
      <c r="M313" s="12"/>
    </row>
    <row r="314" spans="1:13">
      <c r="A314" s="12"/>
      <c r="B314" s="12"/>
      <c r="C314" s="12"/>
      <c r="D314" s="12"/>
      <c r="E314" s="12"/>
      <c r="F314" s="12"/>
      <c r="G314" s="12"/>
      <c r="H314" s="12"/>
      <c r="I314" s="12"/>
      <c r="J314" s="12"/>
      <c r="K314" s="12" t="s">
        <v>333</v>
      </c>
      <c r="L314" s="12"/>
      <c r="M314" s="12"/>
    </row>
    <row r="315" spans="1:13">
      <c r="A315" s="12"/>
      <c r="B315" s="12"/>
      <c r="C315" s="12"/>
      <c r="D315" s="12"/>
      <c r="E315" s="12"/>
      <c r="F315" s="12"/>
      <c r="G315" s="12"/>
      <c r="H315" s="12"/>
      <c r="I315" s="12"/>
      <c r="J315" s="12"/>
      <c r="K315" s="12" t="s">
        <v>334</v>
      </c>
      <c r="L315" s="12"/>
      <c r="M315" s="12"/>
    </row>
    <row r="316" spans="1:13">
      <c r="A316" s="12"/>
      <c r="B316" s="12"/>
      <c r="C316" s="12"/>
      <c r="D316" s="12"/>
      <c r="E316" s="12"/>
      <c r="F316" s="12"/>
      <c r="G316" s="12"/>
      <c r="H316" s="12"/>
      <c r="I316" s="12"/>
      <c r="J316" s="12"/>
      <c r="K316" s="12" t="s">
        <v>335</v>
      </c>
      <c r="L316" s="12"/>
      <c r="M316" s="12"/>
    </row>
    <row r="317" spans="1:13">
      <c r="A317" s="12"/>
      <c r="B317" s="12"/>
      <c r="C317" s="12"/>
      <c r="D317" s="12"/>
      <c r="E317" s="12"/>
      <c r="F317" s="12"/>
      <c r="G317" s="12"/>
      <c r="H317" s="12"/>
      <c r="I317" s="12"/>
      <c r="J317" s="12"/>
      <c r="K317" s="12" t="s">
        <v>336</v>
      </c>
      <c r="L317" s="12"/>
      <c r="M317" s="12"/>
    </row>
    <row r="318" spans="1:13">
      <c r="A318" s="12"/>
      <c r="B318" s="12"/>
      <c r="C318" s="12"/>
      <c r="D318" s="12"/>
      <c r="E318" s="12"/>
      <c r="F318" s="12"/>
      <c r="G318" s="12"/>
      <c r="H318" s="12"/>
      <c r="I318" s="12"/>
      <c r="J318" s="12"/>
      <c r="K318" s="12" t="s">
        <v>337</v>
      </c>
      <c r="L318" s="12"/>
      <c r="M318" s="12"/>
    </row>
    <row r="319" spans="1:13">
      <c r="A319" s="12"/>
      <c r="B319" s="12"/>
      <c r="C319" s="12"/>
      <c r="D319" s="12"/>
      <c r="E319" s="12"/>
      <c r="F319" s="12"/>
      <c r="G319" s="12"/>
      <c r="H319" s="12"/>
      <c r="I319" s="12"/>
      <c r="J319" s="12"/>
      <c r="K319" s="12" t="s">
        <v>338</v>
      </c>
      <c r="L319" s="12"/>
      <c r="M319" s="12"/>
    </row>
    <row r="320" spans="1:13">
      <c r="A320" s="12"/>
      <c r="B320" s="12"/>
      <c r="C320" s="12"/>
      <c r="D320" s="12"/>
      <c r="E320" s="12"/>
      <c r="F320" s="12"/>
      <c r="G320" s="12"/>
      <c r="H320" s="12"/>
      <c r="I320" s="12"/>
      <c r="J320" s="12"/>
      <c r="K320" s="12" t="s">
        <v>339</v>
      </c>
      <c r="L320" s="12"/>
      <c r="M320" s="12"/>
    </row>
    <row r="321" spans="1:13">
      <c r="A321" s="12"/>
      <c r="B321" s="12"/>
      <c r="C321" s="12"/>
      <c r="D321" s="12"/>
      <c r="E321" s="12"/>
      <c r="F321" s="12"/>
      <c r="G321" s="12"/>
      <c r="H321" s="12"/>
      <c r="I321" s="12"/>
      <c r="J321" s="12"/>
      <c r="K321" s="12" t="s">
        <v>340</v>
      </c>
      <c r="L321" s="12"/>
      <c r="M321" s="12"/>
    </row>
    <row r="322" spans="1:13">
      <c r="A322" s="12"/>
      <c r="B322" s="12"/>
      <c r="C322" s="12"/>
      <c r="D322" s="12"/>
      <c r="E322" s="12"/>
      <c r="F322" s="12"/>
      <c r="G322" s="12"/>
      <c r="H322" s="12"/>
      <c r="I322" s="12"/>
      <c r="J322" s="12"/>
      <c r="K322" s="12" t="s">
        <v>341</v>
      </c>
      <c r="L322" s="12"/>
      <c r="M322" s="12"/>
    </row>
    <row r="323" spans="1:13">
      <c r="A323" s="12"/>
      <c r="B323" s="12"/>
      <c r="C323" s="12"/>
      <c r="D323" s="12"/>
      <c r="E323" s="12"/>
      <c r="F323" s="12"/>
      <c r="G323" s="12"/>
      <c r="H323" s="12"/>
      <c r="I323" s="12"/>
      <c r="J323" s="12"/>
      <c r="K323" s="12" t="s">
        <v>342</v>
      </c>
      <c r="L323" s="12"/>
      <c r="M323" s="12"/>
    </row>
    <row r="324" spans="1:13">
      <c r="A324" s="12"/>
      <c r="B324" s="12"/>
      <c r="C324" s="12"/>
      <c r="D324" s="12"/>
      <c r="E324" s="12"/>
      <c r="F324" s="12"/>
      <c r="G324" s="12"/>
      <c r="H324" s="12"/>
      <c r="I324" s="12"/>
      <c r="J324" s="12"/>
      <c r="K324" s="12" t="s">
        <v>343</v>
      </c>
      <c r="L324" s="12"/>
      <c r="M324" s="12"/>
    </row>
    <row r="325" spans="1:13">
      <c r="A325" s="12"/>
      <c r="B325" s="12"/>
      <c r="C325" s="12"/>
      <c r="D325" s="12"/>
      <c r="E325" s="12"/>
      <c r="F325" s="12"/>
      <c r="G325" s="12"/>
      <c r="H325" s="12"/>
      <c r="I325" s="12"/>
      <c r="J325" s="12"/>
      <c r="K325" s="12" t="s">
        <v>344</v>
      </c>
      <c r="L325" s="12"/>
      <c r="M325" s="12"/>
    </row>
    <row r="326" spans="1:13">
      <c r="A326" s="12"/>
      <c r="B326" s="12"/>
      <c r="C326" s="12"/>
      <c r="D326" s="12"/>
      <c r="E326" s="12"/>
      <c r="F326" s="12"/>
      <c r="G326" s="12"/>
      <c r="H326" s="12"/>
      <c r="I326" s="12"/>
      <c r="J326" s="12"/>
      <c r="K326" s="12" t="s">
        <v>345</v>
      </c>
      <c r="L326" s="12"/>
      <c r="M326" s="12"/>
    </row>
    <row r="327" spans="1:13">
      <c r="A327" s="12"/>
      <c r="B327" s="12"/>
      <c r="C327" s="12"/>
      <c r="D327" s="12"/>
      <c r="E327" s="12"/>
      <c r="F327" s="12"/>
      <c r="G327" s="12"/>
      <c r="H327" s="12"/>
      <c r="I327" s="12"/>
      <c r="J327" s="12"/>
      <c r="K327" s="12" t="s">
        <v>346</v>
      </c>
      <c r="L327" s="12"/>
      <c r="M327" s="12"/>
    </row>
    <row r="328" spans="1:13">
      <c r="A328" s="12"/>
      <c r="B328" s="12"/>
      <c r="C328" s="12"/>
      <c r="D328" s="12"/>
      <c r="E328" s="12"/>
      <c r="F328" s="12"/>
      <c r="G328" s="12"/>
      <c r="H328" s="12"/>
      <c r="I328" s="12"/>
      <c r="J328" s="12"/>
      <c r="K328" s="12" t="s">
        <v>347</v>
      </c>
      <c r="L328" s="12"/>
      <c r="M328" s="12"/>
    </row>
    <row r="329" spans="1:13">
      <c r="A329" s="12"/>
      <c r="B329" s="12"/>
      <c r="C329" s="12"/>
      <c r="D329" s="12"/>
      <c r="E329" s="12"/>
      <c r="F329" s="12"/>
      <c r="G329" s="12"/>
      <c r="H329" s="12"/>
      <c r="I329" s="12"/>
      <c r="J329" s="12"/>
      <c r="K329" s="12" t="s">
        <v>348</v>
      </c>
      <c r="L329" s="12"/>
      <c r="M329" s="12"/>
    </row>
    <row r="330" spans="1:13">
      <c r="A330" s="12"/>
      <c r="B330" s="12"/>
      <c r="C330" s="12"/>
      <c r="D330" s="12"/>
      <c r="E330" s="12"/>
      <c r="F330" s="12"/>
      <c r="G330" s="12"/>
      <c r="H330" s="12"/>
      <c r="I330" s="12"/>
      <c r="J330" s="12"/>
      <c r="K330" s="12" t="s">
        <v>349</v>
      </c>
      <c r="L330" s="12"/>
      <c r="M330" s="12"/>
    </row>
    <row r="331" spans="1:13">
      <c r="A331" s="12"/>
      <c r="B331" s="12"/>
      <c r="C331" s="12"/>
      <c r="D331" s="12"/>
      <c r="E331" s="12"/>
      <c r="F331" s="12"/>
      <c r="G331" s="12"/>
      <c r="H331" s="12"/>
      <c r="I331" s="12"/>
      <c r="J331" s="12"/>
      <c r="K331" s="12" t="s">
        <v>350</v>
      </c>
      <c r="L331" s="12"/>
      <c r="M331" s="12"/>
    </row>
    <row r="332" spans="1:13">
      <c r="A332" s="12"/>
      <c r="B332" s="12"/>
      <c r="C332" s="12"/>
      <c r="D332" s="12"/>
      <c r="E332" s="12"/>
      <c r="F332" s="12"/>
      <c r="G332" s="12"/>
      <c r="H332" s="12"/>
      <c r="I332" s="12"/>
      <c r="J332" s="12"/>
      <c r="K332" s="12" t="s">
        <v>351</v>
      </c>
      <c r="L332" s="12"/>
      <c r="M332" s="12"/>
    </row>
    <row r="333" spans="1:13">
      <c r="A333" s="12"/>
      <c r="B333" s="12"/>
      <c r="C333" s="12"/>
      <c r="D333" s="12"/>
      <c r="E333" s="12"/>
      <c r="F333" s="12"/>
      <c r="G333" s="12"/>
      <c r="H333" s="12"/>
      <c r="I333" s="12"/>
      <c r="J333" s="12"/>
      <c r="K333" s="12" t="s">
        <v>352</v>
      </c>
      <c r="L333" s="12"/>
      <c r="M333" s="12"/>
    </row>
    <row r="334" spans="1:13">
      <c r="A334" s="12"/>
      <c r="B334" s="12"/>
      <c r="C334" s="12"/>
      <c r="D334" s="12"/>
      <c r="E334" s="12"/>
      <c r="F334" s="12"/>
      <c r="G334" s="12"/>
      <c r="H334" s="12"/>
      <c r="I334" s="12"/>
      <c r="J334" s="12"/>
      <c r="K334" s="12" t="s">
        <v>353</v>
      </c>
      <c r="L334" s="12"/>
      <c r="M334" s="12"/>
    </row>
    <row r="335" spans="1:13">
      <c r="A335" s="12"/>
      <c r="B335" s="12"/>
      <c r="C335" s="12"/>
      <c r="D335" s="12"/>
      <c r="E335" s="12"/>
      <c r="F335" s="12"/>
      <c r="G335" s="12"/>
      <c r="H335" s="12"/>
      <c r="I335" s="12"/>
      <c r="J335" s="12"/>
      <c r="K335" s="12" t="s">
        <v>354</v>
      </c>
      <c r="L335" s="12"/>
      <c r="M335" s="12"/>
    </row>
    <row r="336" spans="1:13">
      <c r="A336" s="12"/>
      <c r="B336" s="12"/>
      <c r="C336" s="12"/>
      <c r="D336" s="12"/>
      <c r="E336" s="12"/>
      <c r="F336" s="12"/>
      <c r="G336" s="12"/>
      <c r="H336" s="12"/>
      <c r="I336" s="12"/>
      <c r="J336" s="12"/>
      <c r="K336" s="12" t="s">
        <v>355</v>
      </c>
      <c r="L336" s="12"/>
      <c r="M336" s="12"/>
    </row>
    <row r="337" spans="1:13">
      <c r="A337" s="12"/>
      <c r="B337" s="12"/>
      <c r="C337" s="12"/>
      <c r="D337" s="12"/>
      <c r="E337" s="12"/>
      <c r="F337" s="12"/>
      <c r="G337" s="12"/>
      <c r="H337" s="12"/>
      <c r="I337" s="12"/>
      <c r="J337" s="12"/>
      <c r="K337" s="12" t="s">
        <v>356</v>
      </c>
      <c r="L337" s="12"/>
      <c r="M337" s="12"/>
    </row>
    <row r="338" spans="1:13">
      <c r="A338" s="12"/>
      <c r="B338" s="12"/>
      <c r="C338" s="12"/>
      <c r="D338" s="12"/>
      <c r="E338" s="12"/>
      <c r="F338" s="12"/>
      <c r="G338" s="12"/>
      <c r="H338" s="12"/>
      <c r="I338" s="12"/>
      <c r="J338" s="12"/>
      <c r="K338" s="12" t="s">
        <v>357</v>
      </c>
      <c r="L338" s="12"/>
      <c r="M338" s="12"/>
    </row>
    <row r="339" spans="1:13">
      <c r="A339" s="12"/>
      <c r="B339" s="12"/>
      <c r="C339" s="12"/>
      <c r="D339" s="12"/>
      <c r="E339" s="12"/>
      <c r="F339" s="12"/>
      <c r="G339" s="12"/>
      <c r="H339" s="12"/>
      <c r="I339" s="12"/>
      <c r="J339" s="12"/>
      <c r="K339" s="12" t="s">
        <v>358</v>
      </c>
      <c r="L339" s="12"/>
      <c r="M339" s="12"/>
    </row>
    <row r="340" spans="1:13">
      <c r="A340" s="12"/>
      <c r="B340" s="12"/>
      <c r="C340" s="12"/>
      <c r="D340" s="12"/>
      <c r="E340" s="12"/>
      <c r="F340" s="12"/>
      <c r="G340" s="12"/>
      <c r="H340" s="12"/>
      <c r="I340" s="12"/>
      <c r="J340" s="12"/>
      <c r="K340" s="12" t="s">
        <v>359</v>
      </c>
      <c r="L340" s="12"/>
      <c r="M340" s="12"/>
    </row>
    <row r="341" spans="1:13">
      <c r="A341" s="12"/>
      <c r="B341" s="12"/>
      <c r="C341" s="12"/>
      <c r="D341" s="12"/>
      <c r="E341" s="12"/>
      <c r="F341" s="12"/>
      <c r="G341" s="12"/>
      <c r="H341" s="12"/>
      <c r="I341" s="12"/>
      <c r="J341" s="12"/>
      <c r="K341" s="12" t="s">
        <v>360</v>
      </c>
      <c r="L341" s="12"/>
      <c r="M341" s="12"/>
    </row>
    <row r="342" spans="1:13">
      <c r="A342" s="12"/>
      <c r="B342" s="12"/>
      <c r="C342" s="12"/>
      <c r="D342" s="12"/>
      <c r="E342" s="12"/>
      <c r="F342" s="12"/>
      <c r="G342" s="12"/>
      <c r="H342" s="12"/>
      <c r="I342" s="12"/>
      <c r="J342" s="12"/>
      <c r="K342" s="12" t="s">
        <v>361</v>
      </c>
      <c r="L342" s="12"/>
      <c r="M342" s="12"/>
    </row>
    <row r="343" spans="1:13">
      <c r="A343" s="12"/>
      <c r="B343" s="12"/>
      <c r="C343" s="12"/>
      <c r="D343" s="12"/>
      <c r="E343" s="12"/>
      <c r="F343" s="12"/>
      <c r="G343" s="12"/>
      <c r="H343" s="12"/>
      <c r="I343" s="12"/>
      <c r="J343" s="12"/>
      <c r="K343" s="12" t="s">
        <v>362</v>
      </c>
      <c r="L343" s="12"/>
      <c r="M343" s="12"/>
    </row>
    <row r="344" spans="1:13">
      <c r="A344" s="12"/>
      <c r="B344" s="12"/>
      <c r="C344" s="12"/>
      <c r="D344" s="12"/>
      <c r="E344" s="12"/>
      <c r="F344" s="12"/>
      <c r="G344" s="12"/>
      <c r="H344" s="12"/>
      <c r="I344" s="12"/>
      <c r="J344" s="12"/>
      <c r="K344" s="12" t="s">
        <v>363</v>
      </c>
      <c r="L344" s="12"/>
      <c r="M344" s="12"/>
    </row>
    <row r="345" spans="1:13">
      <c r="A345" s="12"/>
      <c r="B345" s="12"/>
      <c r="C345" s="12"/>
      <c r="D345" s="12"/>
      <c r="E345" s="12"/>
      <c r="F345" s="12"/>
      <c r="G345" s="12"/>
      <c r="H345" s="12"/>
      <c r="I345" s="12"/>
      <c r="J345" s="12"/>
      <c r="K345" s="12" t="s">
        <v>364</v>
      </c>
      <c r="L345" s="12"/>
      <c r="M345" s="12"/>
    </row>
    <row r="346" spans="1:13">
      <c r="A346" s="12"/>
      <c r="B346" s="12"/>
      <c r="C346" s="12"/>
      <c r="D346" s="12"/>
      <c r="E346" s="12"/>
      <c r="F346" s="12"/>
      <c r="G346" s="12"/>
      <c r="H346" s="12"/>
      <c r="I346" s="12"/>
      <c r="J346" s="12"/>
      <c r="K346" s="12" t="s">
        <v>365</v>
      </c>
      <c r="L346" s="12"/>
      <c r="M346" s="12"/>
    </row>
    <row r="347" spans="1:13">
      <c r="A347" s="12"/>
      <c r="B347" s="12"/>
      <c r="C347" s="12"/>
      <c r="D347" s="12"/>
      <c r="E347" s="12"/>
      <c r="F347" s="12"/>
      <c r="G347" s="12"/>
      <c r="H347" s="12"/>
      <c r="I347" s="12"/>
      <c r="J347" s="12"/>
      <c r="K347" s="12" t="s">
        <v>366</v>
      </c>
      <c r="L347" s="12"/>
      <c r="M347" s="12"/>
    </row>
    <row r="348" spans="1:13">
      <c r="A348" s="12"/>
      <c r="B348" s="12"/>
      <c r="C348" s="12"/>
      <c r="D348" s="12"/>
      <c r="E348" s="12"/>
      <c r="F348" s="12"/>
      <c r="G348" s="12"/>
      <c r="H348" s="12"/>
      <c r="I348" s="12"/>
      <c r="J348" s="12"/>
      <c r="K348" s="12" t="s">
        <v>367</v>
      </c>
      <c r="L348" s="12"/>
      <c r="M348" s="12"/>
    </row>
    <row r="349" spans="1:13">
      <c r="A349" s="12"/>
      <c r="B349" s="12"/>
      <c r="C349" s="12"/>
      <c r="D349" s="12"/>
      <c r="E349" s="12"/>
      <c r="F349" s="12"/>
      <c r="G349" s="12"/>
      <c r="H349" s="12"/>
      <c r="I349" s="12"/>
      <c r="J349" s="12"/>
      <c r="K349" s="12" t="s">
        <v>368</v>
      </c>
      <c r="L349" s="12"/>
      <c r="M349" s="12"/>
    </row>
    <row r="350" spans="1:13">
      <c r="A350" s="12"/>
      <c r="B350" s="12"/>
      <c r="C350" s="12"/>
      <c r="D350" s="12"/>
      <c r="E350" s="12"/>
      <c r="F350" s="12"/>
      <c r="G350" s="12"/>
      <c r="H350" s="12"/>
      <c r="I350" s="12"/>
      <c r="J350" s="12"/>
      <c r="K350" s="12" t="s">
        <v>369</v>
      </c>
      <c r="L350" s="12"/>
      <c r="M350" s="12"/>
    </row>
    <row r="351" spans="1:13">
      <c r="A351" s="12"/>
      <c r="B351" s="12"/>
      <c r="C351" s="12"/>
      <c r="D351" s="12"/>
      <c r="E351" s="12"/>
      <c r="F351" s="12"/>
      <c r="G351" s="12"/>
      <c r="H351" s="12"/>
      <c r="I351" s="12"/>
      <c r="J351" s="12"/>
      <c r="K351" s="12" t="s">
        <v>370</v>
      </c>
      <c r="L351" s="12"/>
      <c r="M351" s="12"/>
    </row>
    <row r="352" spans="1:13">
      <c r="A352" s="12"/>
      <c r="B352" s="12"/>
      <c r="C352" s="12"/>
      <c r="D352" s="12"/>
      <c r="E352" s="12"/>
      <c r="F352" s="12"/>
      <c r="G352" s="12"/>
      <c r="H352" s="12"/>
      <c r="I352" s="12"/>
      <c r="J352" s="12"/>
      <c r="K352" s="12" t="s">
        <v>371</v>
      </c>
      <c r="L352" s="12"/>
      <c r="M352" s="12"/>
    </row>
    <row r="353" spans="1:13">
      <c r="A353" s="12"/>
      <c r="B353" s="12"/>
      <c r="C353" s="12"/>
      <c r="D353" s="12"/>
      <c r="E353" s="12"/>
      <c r="F353" s="12"/>
      <c r="G353" s="12"/>
      <c r="H353" s="12"/>
      <c r="I353" s="12"/>
      <c r="J353" s="12"/>
      <c r="K353" s="12" t="s">
        <v>372</v>
      </c>
      <c r="L353" s="12"/>
      <c r="M353" s="12"/>
    </row>
    <row r="354" spans="1:13">
      <c r="A354" s="12"/>
      <c r="B354" s="12"/>
      <c r="C354" s="12"/>
      <c r="D354" s="12"/>
      <c r="E354" s="12"/>
      <c r="F354" s="12"/>
      <c r="G354" s="12"/>
      <c r="H354" s="12"/>
      <c r="I354" s="12"/>
      <c r="J354" s="12"/>
      <c r="K354" s="12" t="s">
        <v>373</v>
      </c>
      <c r="L354" s="12"/>
      <c r="M354" s="12"/>
    </row>
    <row r="355" spans="1:13">
      <c r="A355" s="12"/>
      <c r="B355" s="12"/>
      <c r="C355" s="12"/>
      <c r="D355" s="12"/>
      <c r="E355" s="12"/>
      <c r="F355" s="12"/>
      <c r="G355" s="12"/>
      <c r="H355" s="12"/>
      <c r="I355" s="12"/>
      <c r="J355" s="12"/>
      <c r="K355" s="12" t="s">
        <v>374</v>
      </c>
      <c r="L355" s="12"/>
      <c r="M355" s="12"/>
    </row>
    <row r="356" spans="1:13">
      <c r="A356" s="12"/>
      <c r="B356" s="12"/>
      <c r="C356" s="12"/>
      <c r="D356" s="12"/>
      <c r="E356" s="12"/>
      <c r="F356" s="12"/>
      <c r="G356" s="12"/>
      <c r="H356" s="12"/>
      <c r="I356" s="12"/>
      <c r="J356" s="12"/>
      <c r="K356" s="12" t="s">
        <v>375</v>
      </c>
      <c r="L356" s="12"/>
      <c r="M356" s="12"/>
    </row>
    <row r="357" spans="1:13">
      <c r="A357" s="12"/>
      <c r="B357" s="12"/>
      <c r="C357" s="12"/>
      <c r="D357" s="12"/>
      <c r="E357" s="12"/>
      <c r="F357" s="12"/>
      <c r="G357" s="12"/>
      <c r="H357" s="12"/>
      <c r="I357" s="12"/>
      <c r="J357" s="12"/>
      <c r="K357" s="12" t="s">
        <v>376</v>
      </c>
      <c r="L357" s="12"/>
      <c r="M357" s="12"/>
    </row>
    <row r="358" spans="1:13">
      <c r="A358" s="12"/>
      <c r="B358" s="12"/>
      <c r="C358" s="12"/>
      <c r="D358" s="12"/>
      <c r="E358" s="12"/>
      <c r="F358" s="12"/>
      <c r="G358" s="12"/>
      <c r="H358" s="12"/>
      <c r="I358" s="12"/>
      <c r="J358" s="12"/>
      <c r="K358" s="12" t="s">
        <v>377</v>
      </c>
      <c r="L358" s="12"/>
      <c r="M358" s="12"/>
    </row>
    <row r="359" spans="1:13">
      <c r="A359" s="12"/>
      <c r="B359" s="12"/>
      <c r="C359" s="12"/>
      <c r="D359" s="12"/>
      <c r="E359" s="12"/>
      <c r="F359" s="12"/>
      <c r="G359" s="12"/>
      <c r="H359" s="12"/>
      <c r="I359" s="12"/>
      <c r="J359" s="12"/>
      <c r="K359" s="12" t="s">
        <v>378</v>
      </c>
      <c r="L359" s="12"/>
      <c r="M359" s="12"/>
    </row>
    <row r="360" spans="1:13">
      <c r="A360" s="12"/>
      <c r="B360" s="12"/>
      <c r="C360" s="12"/>
      <c r="D360" s="12"/>
      <c r="E360" s="12"/>
      <c r="F360" s="12"/>
      <c r="G360" s="12"/>
      <c r="H360" s="12"/>
      <c r="I360" s="12"/>
      <c r="J360" s="12"/>
      <c r="K360" s="12" t="s">
        <v>379</v>
      </c>
      <c r="L360" s="12"/>
      <c r="M360" s="12"/>
    </row>
    <row r="361" spans="1:13">
      <c r="A361" s="12"/>
      <c r="B361" s="12"/>
      <c r="C361" s="12"/>
      <c r="D361" s="12"/>
      <c r="E361" s="12"/>
      <c r="F361" s="12"/>
      <c r="G361" s="12"/>
      <c r="H361" s="12"/>
      <c r="I361" s="12"/>
      <c r="J361" s="12"/>
      <c r="K361" s="12" t="s">
        <v>380</v>
      </c>
      <c r="L361" s="12"/>
      <c r="M361" s="12"/>
    </row>
    <row r="362" spans="1:13">
      <c r="A362" s="12"/>
      <c r="B362" s="12"/>
      <c r="C362" s="12"/>
      <c r="D362" s="12"/>
      <c r="E362" s="12"/>
      <c r="F362" s="12"/>
      <c r="G362" s="12"/>
      <c r="H362" s="12"/>
      <c r="I362" s="12"/>
      <c r="J362" s="12"/>
      <c r="K362" s="12" t="s">
        <v>381</v>
      </c>
      <c r="L362" s="12"/>
      <c r="M362" s="12"/>
    </row>
    <row r="363" spans="1:13">
      <c r="A363" s="12"/>
      <c r="B363" s="12"/>
      <c r="C363" s="12"/>
      <c r="D363" s="12"/>
      <c r="E363" s="12"/>
      <c r="F363" s="12"/>
      <c r="G363" s="12"/>
      <c r="H363" s="12"/>
      <c r="I363" s="12"/>
      <c r="J363" s="12"/>
      <c r="K363" s="12" t="s">
        <v>382</v>
      </c>
      <c r="L363" s="12"/>
      <c r="M363" s="12"/>
    </row>
    <row r="364" spans="1:13">
      <c r="A364" s="12"/>
      <c r="B364" s="12"/>
      <c r="C364" s="12"/>
      <c r="D364" s="12"/>
      <c r="E364" s="12"/>
      <c r="F364" s="12"/>
      <c r="G364" s="12"/>
      <c r="H364" s="12"/>
      <c r="I364" s="12"/>
      <c r="J364" s="12"/>
      <c r="K364" s="12" t="s">
        <v>383</v>
      </c>
      <c r="L364" s="12"/>
      <c r="M364" s="12"/>
    </row>
    <row r="365" spans="1:13">
      <c r="A365" s="12"/>
      <c r="B365" s="12"/>
      <c r="C365" s="12"/>
      <c r="D365" s="12"/>
      <c r="E365" s="12"/>
      <c r="F365" s="12"/>
      <c r="G365" s="12"/>
      <c r="H365" s="12"/>
      <c r="I365" s="12"/>
      <c r="J365" s="12"/>
      <c r="K365" s="12" t="s">
        <v>384</v>
      </c>
      <c r="L365" s="12"/>
      <c r="M365" s="12"/>
    </row>
    <row r="366" spans="1:13">
      <c r="A366" s="12"/>
      <c r="B366" s="12"/>
      <c r="C366" s="12"/>
      <c r="D366" s="12"/>
      <c r="E366" s="12"/>
      <c r="F366" s="12"/>
      <c r="G366" s="12"/>
      <c r="H366" s="12"/>
      <c r="I366" s="12"/>
      <c r="J366" s="12"/>
      <c r="K366" s="12" t="s">
        <v>385</v>
      </c>
      <c r="L366" s="12"/>
      <c r="M366" s="12"/>
    </row>
    <row r="367" spans="1:13">
      <c r="A367" s="12"/>
      <c r="B367" s="12"/>
      <c r="C367" s="12"/>
      <c r="D367" s="12"/>
      <c r="E367" s="12"/>
      <c r="F367" s="12"/>
      <c r="G367" s="12"/>
      <c r="H367" s="12"/>
      <c r="I367" s="12"/>
      <c r="J367" s="12"/>
      <c r="K367" s="12" t="s">
        <v>386</v>
      </c>
      <c r="L367" s="12"/>
      <c r="M367" s="12"/>
    </row>
    <row r="368" spans="1:13">
      <c r="A368" s="12"/>
      <c r="B368" s="12"/>
      <c r="C368" s="12"/>
      <c r="D368" s="12"/>
      <c r="E368" s="12"/>
      <c r="F368" s="12"/>
      <c r="G368" s="12"/>
      <c r="H368" s="12"/>
      <c r="I368" s="12"/>
      <c r="J368" s="12"/>
      <c r="K368" s="12" t="s">
        <v>387</v>
      </c>
      <c r="L368" s="12"/>
      <c r="M368" s="12"/>
    </row>
    <row r="369" spans="1:13">
      <c r="A369" s="12"/>
      <c r="B369" s="12"/>
      <c r="C369" s="12"/>
      <c r="D369" s="12"/>
      <c r="E369" s="12"/>
      <c r="F369" s="12"/>
      <c r="G369" s="12"/>
      <c r="H369" s="12"/>
      <c r="I369" s="12"/>
      <c r="J369" s="12"/>
      <c r="K369" s="12" t="s">
        <v>388</v>
      </c>
      <c r="L369" s="12"/>
      <c r="M369" s="12"/>
    </row>
    <row r="370" spans="1:13">
      <c r="A370" s="12"/>
      <c r="B370" s="12"/>
      <c r="C370" s="12"/>
      <c r="D370" s="12"/>
      <c r="E370" s="12"/>
      <c r="F370" s="12"/>
      <c r="G370" s="12"/>
      <c r="H370" s="12"/>
      <c r="I370" s="12"/>
      <c r="J370" s="12"/>
      <c r="K370" s="12" t="s">
        <v>389</v>
      </c>
      <c r="L370" s="12"/>
      <c r="M370" s="12"/>
    </row>
    <row r="371" spans="1:13">
      <c r="A371" s="12"/>
      <c r="B371" s="12"/>
      <c r="C371" s="12"/>
      <c r="D371" s="12"/>
      <c r="E371" s="12"/>
      <c r="F371" s="12"/>
      <c r="G371" s="12"/>
      <c r="H371" s="12"/>
      <c r="I371" s="12"/>
      <c r="J371" s="12"/>
      <c r="K371" s="12" t="s">
        <v>390</v>
      </c>
      <c r="L371" s="12"/>
      <c r="M371" s="12"/>
    </row>
    <row r="372" spans="1:13">
      <c r="A372" s="12"/>
      <c r="B372" s="12"/>
      <c r="C372" s="12"/>
      <c r="D372" s="12"/>
      <c r="E372" s="12"/>
      <c r="F372" s="12"/>
      <c r="G372" s="12"/>
      <c r="H372" s="12"/>
      <c r="I372" s="12"/>
      <c r="J372" s="12"/>
      <c r="K372" s="12" t="s">
        <v>391</v>
      </c>
      <c r="L372" s="12"/>
      <c r="M372" s="12"/>
    </row>
    <row r="373" spans="1:13">
      <c r="A373" s="12"/>
      <c r="B373" s="12"/>
      <c r="C373" s="12"/>
      <c r="D373" s="12"/>
      <c r="E373" s="12"/>
      <c r="F373" s="12"/>
      <c r="G373" s="12"/>
      <c r="H373" s="12"/>
      <c r="I373" s="12"/>
      <c r="J373" s="12"/>
      <c r="K373" s="12" t="s">
        <v>392</v>
      </c>
      <c r="L373" s="12"/>
      <c r="M373" s="12"/>
    </row>
    <row r="374" spans="1:13">
      <c r="A374" s="12"/>
      <c r="B374" s="12"/>
      <c r="C374" s="12"/>
      <c r="D374" s="12"/>
      <c r="E374" s="12"/>
      <c r="F374" s="12"/>
      <c r="G374" s="12"/>
      <c r="H374" s="12"/>
      <c r="I374" s="12"/>
      <c r="J374" s="12"/>
      <c r="K374" s="12" t="s">
        <v>393</v>
      </c>
      <c r="L374" s="12"/>
      <c r="M374" s="12"/>
    </row>
    <row r="375" spans="1:13">
      <c r="A375" s="12"/>
      <c r="B375" s="12"/>
      <c r="C375" s="12"/>
      <c r="D375" s="12"/>
      <c r="E375" s="12"/>
      <c r="F375" s="12"/>
      <c r="G375" s="12"/>
      <c r="H375" s="12"/>
      <c r="I375" s="12"/>
      <c r="J375" s="12"/>
      <c r="K375" s="12" t="s">
        <v>394</v>
      </c>
      <c r="L375" s="12"/>
      <c r="M375" s="12"/>
    </row>
    <row r="376" spans="1:13">
      <c r="A376" s="12"/>
      <c r="B376" s="12"/>
      <c r="C376" s="12"/>
      <c r="D376" s="12"/>
      <c r="E376" s="12"/>
      <c r="F376" s="12"/>
      <c r="G376" s="12"/>
      <c r="H376" s="12"/>
      <c r="I376" s="12"/>
      <c r="J376" s="12"/>
      <c r="K376" s="12" t="s">
        <v>395</v>
      </c>
      <c r="L376" s="12"/>
      <c r="M376" s="12"/>
    </row>
    <row r="377" spans="1:13">
      <c r="A377" s="12"/>
      <c r="B377" s="12"/>
      <c r="C377" s="12"/>
      <c r="D377" s="12"/>
      <c r="E377" s="12"/>
      <c r="F377" s="12"/>
      <c r="G377" s="12"/>
      <c r="H377" s="12"/>
      <c r="I377" s="12"/>
      <c r="J377" s="12"/>
      <c r="K377" s="12" t="s">
        <v>396</v>
      </c>
      <c r="L377" s="12"/>
      <c r="M377" s="12"/>
    </row>
    <row r="378" spans="1:13">
      <c r="A378" s="12"/>
      <c r="B378" s="12"/>
      <c r="C378" s="12"/>
      <c r="D378" s="12"/>
      <c r="E378" s="12"/>
      <c r="F378" s="12"/>
      <c r="G378" s="12"/>
      <c r="H378" s="12"/>
      <c r="I378" s="12"/>
      <c r="J378" s="12"/>
      <c r="K378" s="12" t="s">
        <v>397</v>
      </c>
      <c r="L378" s="12"/>
      <c r="M378" s="12"/>
    </row>
    <row r="379" spans="1:13">
      <c r="A379" s="12"/>
      <c r="B379" s="12"/>
      <c r="C379" s="12"/>
      <c r="D379" s="12"/>
      <c r="E379" s="12"/>
      <c r="F379" s="12"/>
      <c r="G379" s="12"/>
      <c r="H379" s="12"/>
      <c r="I379" s="12"/>
      <c r="J379" s="12"/>
      <c r="K379" s="12" t="s">
        <v>398</v>
      </c>
      <c r="L379" s="12"/>
      <c r="M379" s="12"/>
    </row>
    <row r="380" spans="1:13">
      <c r="A380" s="12"/>
      <c r="B380" s="12"/>
      <c r="C380" s="12"/>
      <c r="D380" s="12"/>
      <c r="E380" s="12"/>
      <c r="F380" s="12"/>
      <c r="G380" s="12"/>
      <c r="H380" s="12"/>
      <c r="I380" s="12"/>
      <c r="J380" s="12"/>
      <c r="K380" s="12" t="s">
        <v>399</v>
      </c>
      <c r="L380" s="12"/>
      <c r="M380" s="12"/>
    </row>
    <row r="381" spans="1:13">
      <c r="A381" s="12"/>
      <c r="B381" s="12"/>
      <c r="C381" s="12"/>
      <c r="D381" s="12"/>
      <c r="E381" s="12"/>
      <c r="F381" s="12"/>
      <c r="G381" s="12"/>
      <c r="H381" s="12"/>
      <c r="I381" s="12"/>
      <c r="J381" s="12"/>
      <c r="K381" s="12" t="s">
        <v>400</v>
      </c>
      <c r="L381" s="12"/>
      <c r="M381" s="12"/>
    </row>
    <row r="382" spans="1:13">
      <c r="A382" s="12"/>
      <c r="B382" s="12"/>
      <c r="C382" s="12"/>
      <c r="D382" s="12"/>
      <c r="E382" s="12"/>
      <c r="F382" s="12"/>
      <c r="G382" s="12"/>
      <c r="H382" s="12"/>
      <c r="I382" s="12"/>
      <c r="J382" s="12"/>
      <c r="K382" s="12" t="s">
        <v>401</v>
      </c>
      <c r="L382" s="12"/>
      <c r="M382" s="12"/>
    </row>
    <row r="383" spans="1:13">
      <c r="A383" s="12"/>
      <c r="B383" s="12"/>
      <c r="C383" s="12"/>
      <c r="D383" s="12"/>
      <c r="E383" s="12"/>
      <c r="F383" s="12"/>
      <c r="G383" s="12"/>
      <c r="H383" s="12"/>
      <c r="I383" s="12"/>
      <c r="J383" s="12"/>
      <c r="K383" s="12" t="s">
        <v>402</v>
      </c>
      <c r="L383" s="12"/>
      <c r="M383" s="12"/>
    </row>
    <row r="384" spans="1:13">
      <c r="A384" s="12"/>
      <c r="B384" s="12"/>
      <c r="C384" s="12"/>
      <c r="D384" s="12"/>
      <c r="E384" s="12"/>
      <c r="F384" s="12"/>
      <c r="G384" s="12"/>
      <c r="H384" s="12"/>
      <c r="I384" s="12"/>
      <c r="J384" s="12"/>
      <c r="K384" s="12" t="s">
        <v>403</v>
      </c>
      <c r="L384" s="12"/>
      <c r="M384" s="12"/>
    </row>
    <row r="385" spans="1:13">
      <c r="A385" s="12"/>
      <c r="B385" s="12"/>
      <c r="C385" s="12"/>
      <c r="D385" s="12"/>
      <c r="E385" s="12"/>
      <c r="F385" s="12"/>
      <c r="G385" s="12"/>
      <c r="H385" s="12"/>
      <c r="I385" s="12"/>
      <c r="J385" s="12"/>
      <c r="K385" s="12" t="s">
        <v>404</v>
      </c>
      <c r="L385" s="12"/>
      <c r="M385" s="12"/>
    </row>
    <row r="386" spans="1:13">
      <c r="A386" s="12"/>
      <c r="B386" s="12"/>
      <c r="C386" s="12"/>
      <c r="D386" s="12"/>
      <c r="E386" s="12"/>
      <c r="F386" s="12"/>
      <c r="G386" s="12"/>
      <c r="H386" s="12"/>
      <c r="I386" s="12"/>
      <c r="J386" s="12"/>
      <c r="K386" s="12" t="s">
        <v>405</v>
      </c>
      <c r="L386" s="12"/>
      <c r="M386" s="12"/>
    </row>
    <row r="387" spans="1:13">
      <c r="A387" s="12"/>
      <c r="B387" s="12"/>
      <c r="C387" s="12"/>
      <c r="D387" s="12"/>
      <c r="E387" s="12"/>
      <c r="F387" s="12"/>
      <c r="G387" s="12"/>
      <c r="H387" s="12"/>
      <c r="I387" s="12"/>
      <c r="J387" s="12"/>
      <c r="K387" s="12" t="s">
        <v>406</v>
      </c>
      <c r="L387" s="12"/>
      <c r="M387" s="12"/>
    </row>
    <row r="388" spans="1:13">
      <c r="A388" s="12"/>
      <c r="B388" s="12"/>
      <c r="C388" s="12"/>
      <c r="D388" s="12"/>
      <c r="E388" s="12"/>
      <c r="F388" s="12"/>
      <c r="G388" s="12"/>
      <c r="H388" s="12"/>
      <c r="I388" s="12"/>
      <c r="J388" s="12"/>
      <c r="K388" s="12" t="s">
        <v>407</v>
      </c>
      <c r="L388" s="12"/>
      <c r="M388" s="12"/>
    </row>
    <row r="389" spans="1:13">
      <c r="A389" s="12"/>
      <c r="B389" s="12"/>
      <c r="C389" s="12"/>
      <c r="D389" s="12"/>
      <c r="E389" s="12"/>
      <c r="F389" s="12"/>
      <c r="G389" s="12"/>
      <c r="H389" s="12"/>
      <c r="I389" s="12"/>
      <c r="J389" s="12"/>
      <c r="K389" s="12" t="s">
        <v>408</v>
      </c>
      <c r="L389" s="12"/>
      <c r="M389" s="12"/>
    </row>
    <row r="390" spans="1:13">
      <c r="A390" s="12"/>
      <c r="B390" s="12"/>
      <c r="C390" s="12"/>
      <c r="D390" s="12"/>
      <c r="E390" s="12"/>
      <c r="F390" s="12"/>
      <c r="G390" s="12"/>
      <c r="H390" s="12"/>
      <c r="I390" s="12"/>
      <c r="J390" s="12"/>
      <c r="K390" s="12" t="s">
        <v>409</v>
      </c>
      <c r="L390" s="12"/>
      <c r="M390" s="12"/>
    </row>
    <row r="391" spans="1:13">
      <c r="A391" s="12"/>
      <c r="B391" s="12"/>
      <c r="C391" s="12"/>
      <c r="D391" s="12"/>
      <c r="E391" s="12"/>
      <c r="F391" s="12"/>
      <c r="G391" s="12"/>
      <c r="H391" s="12"/>
      <c r="I391" s="12"/>
      <c r="J391" s="12"/>
      <c r="K391" s="12" t="s">
        <v>410</v>
      </c>
      <c r="L391" s="12"/>
      <c r="M391" s="12"/>
    </row>
    <row r="392" spans="1:13">
      <c r="A392" s="12"/>
      <c r="B392" s="12"/>
      <c r="C392" s="12"/>
      <c r="D392" s="12"/>
      <c r="E392" s="12"/>
      <c r="F392" s="12"/>
      <c r="G392" s="12"/>
      <c r="H392" s="12"/>
      <c r="I392" s="12"/>
      <c r="J392" s="12"/>
      <c r="K392" s="12" t="s">
        <v>411</v>
      </c>
      <c r="L392" s="12"/>
      <c r="M392" s="12"/>
    </row>
    <row r="393" spans="1:13">
      <c r="A393" s="12"/>
      <c r="B393" s="12"/>
      <c r="C393" s="12"/>
      <c r="D393" s="12"/>
      <c r="E393" s="12"/>
      <c r="F393" s="12"/>
      <c r="G393" s="12"/>
      <c r="H393" s="12"/>
      <c r="I393" s="12"/>
      <c r="J393" s="12"/>
      <c r="K393" s="12" t="s">
        <v>412</v>
      </c>
      <c r="L393" s="12"/>
      <c r="M393" s="12"/>
    </row>
    <row r="394" spans="1:13">
      <c r="A394" s="12"/>
      <c r="B394" s="12"/>
      <c r="C394" s="12"/>
      <c r="D394" s="12"/>
      <c r="E394" s="12"/>
      <c r="F394" s="12"/>
      <c r="G394" s="12"/>
      <c r="H394" s="12"/>
      <c r="I394" s="12"/>
      <c r="J394" s="12"/>
      <c r="K394" s="12" t="s">
        <v>413</v>
      </c>
      <c r="L394" s="12"/>
      <c r="M394" s="12"/>
    </row>
    <row r="395" spans="1:13">
      <c r="A395" s="12"/>
      <c r="B395" s="12"/>
      <c r="C395" s="12"/>
      <c r="D395" s="12"/>
      <c r="E395" s="12"/>
      <c r="F395" s="12"/>
      <c r="G395" s="12"/>
      <c r="H395" s="12"/>
      <c r="I395" s="12"/>
      <c r="J395" s="12"/>
      <c r="K395" s="12" t="s">
        <v>414</v>
      </c>
      <c r="L395" s="12"/>
      <c r="M395" s="12"/>
    </row>
    <row r="396" spans="1:13">
      <c r="A396" s="12"/>
      <c r="B396" s="12"/>
      <c r="C396" s="12"/>
      <c r="D396" s="12"/>
      <c r="E396" s="12"/>
      <c r="F396" s="12"/>
      <c r="G396" s="12"/>
      <c r="H396" s="12"/>
      <c r="I396" s="12"/>
      <c r="J396" s="12"/>
      <c r="K396" s="12" t="s">
        <v>415</v>
      </c>
      <c r="L396" s="12"/>
      <c r="M396" s="12"/>
    </row>
    <row r="397" spans="1:13">
      <c r="A397" s="12"/>
      <c r="B397" s="12"/>
      <c r="C397" s="12"/>
      <c r="D397" s="12"/>
      <c r="E397" s="12"/>
      <c r="F397" s="12"/>
      <c r="G397" s="12"/>
      <c r="H397" s="12"/>
      <c r="I397" s="12"/>
      <c r="J397" s="12"/>
      <c r="K397" s="12" t="s">
        <v>416</v>
      </c>
      <c r="L397" s="12"/>
      <c r="M397" s="12"/>
    </row>
    <row r="398" spans="1:13">
      <c r="A398" s="12"/>
      <c r="B398" s="12"/>
      <c r="C398" s="12"/>
      <c r="D398" s="12"/>
      <c r="E398" s="12"/>
      <c r="F398" s="12"/>
      <c r="G398" s="12"/>
      <c r="H398" s="12"/>
      <c r="I398" s="12"/>
      <c r="J398" s="12"/>
      <c r="K398" s="12" t="s">
        <v>417</v>
      </c>
      <c r="L398" s="12"/>
      <c r="M398" s="12"/>
    </row>
    <row r="399" spans="1:13">
      <c r="A399" s="12"/>
      <c r="B399" s="12"/>
      <c r="C399" s="12"/>
      <c r="D399" s="12"/>
      <c r="E399" s="12"/>
      <c r="F399" s="12"/>
      <c r="G399" s="12"/>
      <c r="H399" s="12"/>
      <c r="I399" s="12"/>
      <c r="J399" s="12"/>
      <c r="K399" s="12" t="s">
        <v>418</v>
      </c>
      <c r="L399" s="12"/>
      <c r="M399" s="12"/>
    </row>
    <row r="400" spans="1:13">
      <c r="A400" s="12"/>
      <c r="B400" s="12"/>
      <c r="C400" s="12"/>
      <c r="D400" s="12"/>
      <c r="E400" s="12"/>
      <c r="F400" s="12"/>
      <c r="G400" s="12"/>
      <c r="H400" s="12"/>
      <c r="I400" s="12"/>
      <c r="J400" s="12"/>
      <c r="K400" s="12" t="s">
        <v>419</v>
      </c>
      <c r="L400" s="12"/>
      <c r="M400" s="12"/>
    </row>
    <row r="401" spans="1:13">
      <c r="A401" s="12"/>
      <c r="B401" s="12"/>
      <c r="C401" s="12"/>
      <c r="D401" s="12"/>
      <c r="E401" s="12"/>
      <c r="F401" s="12"/>
      <c r="G401" s="12"/>
      <c r="H401" s="12"/>
      <c r="I401" s="12"/>
      <c r="J401" s="12"/>
      <c r="K401" s="12" t="s">
        <v>420</v>
      </c>
      <c r="L401" s="12"/>
      <c r="M401" s="12"/>
    </row>
    <row r="402" spans="1:13">
      <c r="A402" s="12"/>
      <c r="B402" s="12"/>
      <c r="C402" s="12"/>
      <c r="D402" s="12"/>
      <c r="E402" s="12"/>
      <c r="F402" s="12"/>
      <c r="G402" s="12"/>
      <c r="H402" s="12"/>
      <c r="I402" s="12"/>
      <c r="J402" s="12"/>
      <c r="K402" s="12" t="s">
        <v>421</v>
      </c>
      <c r="L402" s="12"/>
      <c r="M402" s="12"/>
    </row>
    <row r="403" spans="1:13">
      <c r="A403" s="12"/>
      <c r="B403" s="12"/>
      <c r="C403" s="12"/>
      <c r="D403" s="12"/>
      <c r="E403" s="12"/>
      <c r="F403" s="12"/>
      <c r="G403" s="12"/>
      <c r="H403" s="12"/>
      <c r="I403" s="12"/>
      <c r="J403" s="12"/>
      <c r="K403" s="12" t="s">
        <v>422</v>
      </c>
      <c r="L403" s="12"/>
      <c r="M403" s="12"/>
    </row>
    <row r="404" spans="1:13">
      <c r="A404" s="12"/>
      <c r="B404" s="12"/>
      <c r="C404" s="12"/>
      <c r="D404" s="12"/>
      <c r="E404" s="12"/>
      <c r="F404" s="12"/>
      <c r="G404" s="12"/>
      <c r="H404" s="12"/>
      <c r="I404" s="12"/>
      <c r="J404" s="12"/>
      <c r="K404" s="12" t="s">
        <v>423</v>
      </c>
      <c r="L404" s="12"/>
      <c r="M404" s="12"/>
    </row>
    <row r="405" spans="1:13">
      <c r="A405" s="12"/>
      <c r="B405" s="12"/>
      <c r="C405" s="12"/>
      <c r="D405" s="12"/>
      <c r="E405" s="12"/>
      <c r="F405" s="12"/>
      <c r="G405" s="12"/>
      <c r="H405" s="12"/>
      <c r="I405" s="12"/>
      <c r="J405" s="12"/>
      <c r="K405" s="12" t="s">
        <v>424</v>
      </c>
      <c r="L405" s="12"/>
      <c r="M405" s="12"/>
    </row>
    <row r="406" spans="1:13">
      <c r="A406" s="12"/>
      <c r="B406" s="12"/>
      <c r="C406" s="12"/>
      <c r="D406" s="12"/>
      <c r="E406" s="12"/>
      <c r="F406" s="12"/>
      <c r="G406" s="12"/>
      <c r="H406" s="12"/>
      <c r="I406" s="12"/>
      <c r="J406" s="12"/>
      <c r="K406" s="12" t="s">
        <v>425</v>
      </c>
      <c r="L406" s="12"/>
      <c r="M406" s="12"/>
    </row>
    <row r="407" spans="1:13">
      <c r="A407" s="12"/>
      <c r="B407" s="12"/>
      <c r="C407" s="12"/>
      <c r="D407" s="12"/>
      <c r="E407" s="12"/>
      <c r="F407" s="12"/>
      <c r="G407" s="12"/>
      <c r="H407" s="12"/>
      <c r="I407" s="12"/>
      <c r="J407" s="12"/>
      <c r="K407" s="12" t="s">
        <v>426</v>
      </c>
      <c r="L407" s="12"/>
      <c r="M407" s="12"/>
    </row>
    <row r="408" spans="1:13">
      <c r="A408" s="12"/>
      <c r="B408" s="12"/>
      <c r="C408" s="12"/>
      <c r="D408" s="12"/>
      <c r="E408" s="12"/>
      <c r="F408" s="12"/>
      <c r="G408" s="12"/>
      <c r="H408" s="12"/>
      <c r="I408" s="12"/>
      <c r="J408" s="12"/>
      <c r="K408" s="12" t="s">
        <v>427</v>
      </c>
      <c r="L408" s="12"/>
      <c r="M408" s="12"/>
    </row>
    <row r="409" spans="1:13">
      <c r="A409" s="12"/>
      <c r="B409" s="12"/>
      <c r="C409" s="12"/>
      <c r="D409" s="12"/>
      <c r="E409" s="12"/>
      <c r="F409" s="12"/>
      <c r="G409" s="12"/>
      <c r="H409" s="12"/>
      <c r="I409" s="12"/>
      <c r="J409" s="12"/>
      <c r="K409" s="12" t="s">
        <v>428</v>
      </c>
      <c r="L409" s="12"/>
      <c r="M409" s="12"/>
    </row>
    <row r="410" spans="1:13">
      <c r="A410" s="12"/>
      <c r="B410" s="12"/>
      <c r="C410" s="12"/>
      <c r="D410" s="12"/>
      <c r="E410" s="12"/>
      <c r="F410" s="12"/>
      <c r="G410" s="12"/>
      <c r="H410" s="12"/>
      <c r="I410" s="12"/>
      <c r="J410" s="12"/>
      <c r="K410" s="12" t="s">
        <v>429</v>
      </c>
      <c r="L410" s="12"/>
      <c r="M410" s="12"/>
    </row>
    <row r="411" spans="1:13">
      <c r="A411" s="12"/>
      <c r="B411" s="12"/>
      <c r="C411" s="12"/>
      <c r="D411" s="12"/>
      <c r="E411" s="12"/>
      <c r="F411" s="12"/>
      <c r="G411" s="12"/>
      <c r="H411" s="12"/>
      <c r="I411" s="12"/>
      <c r="J411" s="12"/>
      <c r="K411" s="12" t="s">
        <v>430</v>
      </c>
      <c r="L411" s="12"/>
      <c r="M411" s="12"/>
    </row>
    <row r="412" spans="1:13">
      <c r="A412" s="12"/>
      <c r="B412" s="12"/>
      <c r="C412" s="12"/>
      <c r="D412" s="12"/>
      <c r="E412" s="12"/>
      <c r="F412" s="12"/>
      <c r="G412" s="12"/>
      <c r="H412" s="12"/>
      <c r="I412" s="12"/>
      <c r="J412" s="12"/>
      <c r="K412" s="12" t="s">
        <v>431</v>
      </c>
      <c r="L412" s="12"/>
      <c r="M412" s="12"/>
    </row>
    <row r="413" spans="1:13">
      <c r="A413" s="12"/>
      <c r="B413" s="12"/>
      <c r="C413" s="12"/>
      <c r="D413" s="12"/>
      <c r="E413" s="12"/>
      <c r="F413" s="12"/>
      <c r="G413" s="12"/>
      <c r="H413" s="12"/>
      <c r="I413" s="12"/>
      <c r="J413" s="12"/>
      <c r="K413" s="12" t="s">
        <v>432</v>
      </c>
      <c r="L413" s="12"/>
      <c r="M413" s="12"/>
    </row>
    <row r="414" spans="1:13">
      <c r="A414" s="12"/>
      <c r="B414" s="12"/>
      <c r="C414" s="12"/>
      <c r="D414" s="12"/>
      <c r="E414" s="12"/>
      <c r="F414" s="12"/>
      <c r="G414" s="12"/>
      <c r="H414" s="12"/>
      <c r="I414" s="12"/>
      <c r="J414" s="12"/>
      <c r="K414" s="12" t="s">
        <v>433</v>
      </c>
      <c r="L414" s="12"/>
      <c r="M414" s="12"/>
    </row>
    <row r="415" spans="1:13">
      <c r="A415" s="12"/>
      <c r="B415" s="12"/>
      <c r="C415" s="12"/>
      <c r="D415" s="12"/>
      <c r="E415" s="12"/>
      <c r="F415" s="12"/>
      <c r="G415" s="12"/>
      <c r="H415" s="12"/>
      <c r="I415" s="12"/>
      <c r="J415" s="12"/>
      <c r="K415" s="12" t="s">
        <v>434</v>
      </c>
      <c r="L415" s="12"/>
      <c r="M415" s="12"/>
    </row>
    <row r="416" spans="1:13">
      <c r="A416" s="12"/>
      <c r="B416" s="12"/>
      <c r="C416" s="12"/>
      <c r="D416" s="12"/>
      <c r="E416" s="12"/>
      <c r="F416" s="12"/>
      <c r="G416" s="12"/>
      <c r="H416" s="12"/>
      <c r="I416" s="12"/>
      <c r="J416" s="12"/>
      <c r="K416" s="12" t="s">
        <v>435</v>
      </c>
      <c r="L416" s="12"/>
      <c r="M416" s="12"/>
    </row>
    <row r="417" spans="1:13">
      <c r="A417" s="12"/>
      <c r="B417" s="12"/>
      <c r="C417" s="12"/>
      <c r="D417" s="12"/>
      <c r="E417" s="12"/>
      <c r="F417" s="12"/>
      <c r="G417" s="12"/>
      <c r="H417" s="12"/>
      <c r="I417" s="12"/>
      <c r="J417" s="12"/>
      <c r="K417" s="12" t="s">
        <v>436</v>
      </c>
      <c r="L417" s="12"/>
      <c r="M417" s="12"/>
    </row>
    <row r="418" spans="1:13">
      <c r="A418" s="12"/>
      <c r="B418" s="12"/>
      <c r="C418" s="12"/>
      <c r="D418" s="12"/>
      <c r="E418" s="12"/>
      <c r="F418" s="12"/>
      <c r="G418" s="12"/>
      <c r="H418" s="12"/>
      <c r="I418" s="12"/>
      <c r="J418" s="12"/>
      <c r="K418" s="12" t="s">
        <v>437</v>
      </c>
      <c r="L418" s="12"/>
      <c r="M418" s="12"/>
    </row>
    <row r="419" spans="1:13">
      <c r="A419" s="12"/>
      <c r="B419" s="12"/>
      <c r="C419" s="12"/>
      <c r="D419" s="12"/>
      <c r="E419" s="12"/>
      <c r="F419" s="12"/>
      <c r="G419" s="12"/>
      <c r="H419" s="12"/>
      <c r="I419" s="12"/>
      <c r="J419" s="12"/>
      <c r="K419" s="12" t="s">
        <v>438</v>
      </c>
      <c r="L419" s="12"/>
      <c r="M419" s="12"/>
    </row>
    <row r="420" spans="1:13">
      <c r="A420" s="12"/>
      <c r="B420" s="12"/>
      <c r="C420" s="12"/>
      <c r="D420" s="12"/>
      <c r="E420" s="12"/>
      <c r="F420" s="12"/>
      <c r="G420" s="12"/>
      <c r="H420" s="12"/>
      <c r="I420" s="12"/>
      <c r="J420" s="12"/>
      <c r="K420" s="12" t="s">
        <v>439</v>
      </c>
      <c r="L420" s="12"/>
      <c r="M420" s="12"/>
    </row>
    <row r="421" spans="1:13">
      <c r="A421" s="12"/>
      <c r="B421" s="12"/>
      <c r="C421" s="12"/>
      <c r="D421" s="12"/>
      <c r="E421" s="12"/>
      <c r="F421" s="12"/>
      <c r="G421" s="12"/>
      <c r="H421" s="12"/>
      <c r="I421" s="12"/>
      <c r="J421" s="12"/>
      <c r="K421" s="12" t="s">
        <v>440</v>
      </c>
      <c r="L421" s="12"/>
      <c r="M421" s="12"/>
    </row>
    <row r="422" spans="1:13">
      <c r="A422" s="12"/>
      <c r="B422" s="12"/>
      <c r="C422" s="12"/>
      <c r="D422" s="12"/>
      <c r="E422" s="12"/>
      <c r="F422" s="12"/>
      <c r="G422" s="12"/>
      <c r="H422" s="12"/>
      <c r="I422" s="12"/>
      <c r="J422" s="12"/>
      <c r="K422" s="12" t="s">
        <v>441</v>
      </c>
      <c r="L422" s="12"/>
      <c r="M422" s="12"/>
    </row>
    <row r="423" spans="1:13">
      <c r="A423" s="12"/>
      <c r="B423" s="12"/>
      <c r="C423" s="12"/>
      <c r="D423" s="12"/>
      <c r="E423" s="12"/>
      <c r="F423" s="12"/>
      <c r="G423" s="12"/>
      <c r="H423" s="12"/>
      <c r="I423" s="12"/>
      <c r="J423" s="12"/>
      <c r="K423" s="12" t="s">
        <v>442</v>
      </c>
      <c r="L423" s="12"/>
      <c r="M423" s="12"/>
    </row>
    <row r="424" spans="1:13">
      <c r="A424" s="12"/>
      <c r="B424" s="12"/>
      <c r="C424" s="12"/>
      <c r="D424" s="12"/>
      <c r="E424" s="12"/>
      <c r="F424" s="12"/>
      <c r="G424" s="12"/>
      <c r="H424" s="12"/>
      <c r="I424" s="12"/>
      <c r="J424" s="12"/>
      <c r="K424" s="12" t="s">
        <v>443</v>
      </c>
      <c r="L424" s="12"/>
      <c r="M424" s="12"/>
    </row>
    <row r="425" spans="1:13">
      <c r="A425" s="12"/>
      <c r="B425" s="12"/>
      <c r="C425" s="12"/>
      <c r="D425" s="12"/>
      <c r="E425" s="12"/>
      <c r="F425" s="12"/>
      <c r="G425" s="12"/>
      <c r="H425" s="12"/>
      <c r="I425" s="12"/>
      <c r="J425" s="12"/>
      <c r="K425" s="12" t="s">
        <v>444</v>
      </c>
      <c r="L425" s="12"/>
      <c r="M425" s="12"/>
    </row>
    <row r="426" spans="1:13">
      <c r="A426" s="12"/>
      <c r="B426" s="12"/>
      <c r="C426" s="12"/>
      <c r="D426" s="12"/>
      <c r="E426" s="12"/>
      <c r="F426" s="12"/>
      <c r="G426" s="12"/>
      <c r="H426" s="12"/>
      <c r="I426" s="12"/>
      <c r="J426" s="12"/>
      <c r="K426" s="12" t="s">
        <v>445</v>
      </c>
      <c r="L426" s="12"/>
      <c r="M426" s="12"/>
    </row>
    <row r="427" spans="1:13">
      <c r="A427" s="12"/>
      <c r="B427" s="12"/>
      <c r="C427" s="12"/>
      <c r="D427" s="12"/>
      <c r="E427" s="12"/>
      <c r="F427" s="12"/>
      <c r="G427" s="12"/>
      <c r="H427" s="12"/>
      <c r="I427" s="12"/>
      <c r="J427" s="12"/>
      <c r="K427" s="12" t="s">
        <v>446</v>
      </c>
      <c r="L427" s="12"/>
      <c r="M427" s="12"/>
    </row>
    <row r="428" spans="1:13">
      <c r="A428" s="12"/>
      <c r="B428" s="12"/>
      <c r="C428" s="12"/>
      <c r="D428" s="12"/>
      <c r="E428" s="12"/>
      <c r="F428" s="12"/>
      <c r="G428" s="12"/>
      <c r="H428" s="12"/>
      <c r="I428" s="12"/>
      <c r="J428" s="12"/>
      <c r="K428" s="12" t="s">
        <v>447</v>
      </c>
      <c r="L428" s="12"/>
      <c r="M428" s="12"/>
    </row>
    <row r="429" spans="1:13">
      <c r="A429" s="12"/>
      <c r="B429" s="12"/>
      <c r="C429" s="12"/>
      <c r="D429" s="12"/>
      <c r="E429" s="12"/>
      <c r="F429" s="12"/>
      <c r="G429" s="12"/>
      <c r="H429" s="12"/>
      <c r="I429" s="12"/>
      <c r="J429" s="12"/>
      <c r="K429" s="12" t="s">
        <v>448</v>
      </c>
      <c r="L429" s="12"/>
      <c r="M429" s="12"/>
    </row>
    <row r="430" spans="1:13">
      <c r="A430" s="12"/>
      <c r="B430" s="12"/>
      <c r="C430" s="12"/>
      <c r="D430" s="12"/>
      <c r="E430" s="12"/>
      <c r="F430" s="12"/>
      <c r="G430" s="12"/>
      <c r="H430" s="12"/>
      <c r="I430" s="12"/>
      <c r="J430" s="12"/>
      <c r="K430" s="12" t="s">
        <v>449</v>
      </c>
      <c r="L430" s="12"/>
      <c r="M430" s="12"/>
    </row>
    <row r="431" spans="1:13">
      <c r="A431" s="12"/>
      <c r="B431" s="12"/>
      <c r="C431" s="12"/>
      <c r="D431" s="12"/>
      <c r="E431" s="12"/>
      <c r="F431" s="12"/>
      <c r="G431" s="12"/>
      <c r="H431" s="12"/>
      <c r="I431" s="12"/>
      <c r="J431" s="12"/>
      <c r="K431" s="12" t="s">
        <v>450</v>
      </c>
      <c r="L431" s="12"/>
      <c r="M431" s="12"/>
    </row>
    <row r="432" spans="1:13">
      <c r="A432" s="12"/>
      <c r="B432" s="12"/>
      <c r="C432" s="12"/>
      <c r="D432" s="12"/>
      <c r="E432" s="12"/>
      <c r="F432" s="12"/>
      <c r="G432" s="12"/>
      <c r="H432" s="12"/>
      <c r="I432" s="12"/>
      <c r="J432" s="12"/>
      <c r="K432" s="12" t="s">
        <v>451</v>
      </c>
      <c r="L432" s="12"/>
      <c r="M432" s="12"/>
    </row>
    <row r="433" spans="1:13">
      <c r="A433" s="12"/>
      <c r="B433" s="12"/>
      <c r="C433" s="12"/>
      <c r="D433" s="12"/>
      <c r="E433" s="12"/>
      <c r="F433" s="12"/>
      <c r="G433" s="12"/>
      <c r="H433" s="12"/>
      <c r="I433" s="12"/>
      <c r="J433" s="12"/>
      <c r="K433" s="12" t="s">
        <v>452</v>
      </c>
      <c r="L433" s="12"/>
      <c r="M433" s="12"/>
    </row>
    <row r="434" spans="1:13">
      <c r="A434" s="12"/>
      <c r="B434" s="12"/>
      <c r="C434" s="12"/>
      <c r="D434" s="12"/>
      <c r="E434" s="12"/>
      <c r="F434" s="12"/>
      <c r="G434" s="12"/>
      <c r="H434" s="12"/>
      <c r="I434" s="12"/>
      <c r="J434" s="12"/>
      <c r="K434" s="12" t="s">
        <v>453</v>
      </c>
      <c r="L434" s="12"/>
      <c r="M434" s="12"/>
    </row>
    <row r="435" spans="1:13">
      <c r="A435" s="12"/>
      <c r="B435" s="12"/>
      <c r="C435" s="12"/>
      <c r="D435" s="12"/>
      <c r="E435" s="12"/>
      <c r="F435" s="12"/>
      <c r="G435" s="12"/>
      <c r="H435" s="12"/>
      <c r="I435" s="12"/>
      <c r="J435" s="12"/>
      <c r="K435" s="12" t="s">
        <v>454</v>
      </c>
      <c r="L435" s="12"/>
      <c r="M435" s="12"/>
    </row>
    <row r="436" spans="1:13">
      <c r="A436" s="12"/>
      <c r="B436" s="12"/>
      <c r="C436" s="12"/>
      <c r="D436" s="12"/>
      <c r="E436" s="12"/>
      <c r="F436" s="12"/>
      <c r="G436" s="12"/>
      <c r="H436" s="12"/>
      <c r="I436" s="12"/>
      <c r="J436" s="12"/>
      <c r="K436" s="12" t="s">
        <v>455</v>
      </c>
      <c r="L436" s="12"/>
      <c r="M436" s="12"/>
    </row>
    <row r="437" spans="1:13">
      <c r="A437" s="12"/>
      <c r="B437" s="12"/>
      <c r="C437" s="12"/>
      <c r="D437" s="12"/>
      <c r="E437" s="12"/>
      <c r="F437" s="12"/>
      <c r="G437" s="12"/>
      <c r="H437" s="12"/>
      <c r="I437" s="12"/>
      <c r="J437" s="12"/>
      <c r="K437" s="12" t="s">
        <v>456</v>
      </c>
      <c r="L437" s="12"/>
      <c r="M437" s="12"/>
    </row>
    <row r="438" spans="1:13">
      <c r="A438" s="12"/>
      <c r="B438" s="12"/>
      <c r="C438" s="12"/>
      <c r="D438" s="12"/>
      <c r="E438" s="12"/>
      <c r="F438" s="12"/>
      <c r="G438" s="12"/>
      <c r="H438" s="12"/>
      <c r="I438" s="12"/>
      <c r="J438" s="12"/>
      <c r="K438" s="12" t="s">
        <v>457</v>
      </c>
      <c r="L438" s="12"/>
      <c r="M438" s="12"/>
    </row>
    <row r="439" spans="1:13">
      <c r="A439" s="12"/>
      <c r="B439" s="12"/>
      <c r="C439" s="12"/>
      <c r="D439" s="12"/>
      <c r="E439" s="12"/>
      <c r="F439" s="12"/>
      <c r="G439" s="12"/>
      <c r="H439" s="12"/>
      <c r="I439" s="12"/>
      <c r="J439" s="12"/>
      <c r="K439" s="12" t="s">
        <v>458</v>
      </c>
      <c r="L439" s="12"/>
      <c r="M439" s="12"/>
    </row>
    <row r="440" spans="1:13">
      <c r="A440" s="12"/>
      <c r="B440" s="12"/>
      <c r="C440" s="12"/>
      <c r="D440" s="12"/>
      <c r="E440" s="12"/>
      <c r="F440" s="12"/>
      <c r="G440" s="12"/>
      <c r="H440" s="12"/>
      <c r="I440" s="12"/>
      <c r="J440" s="12"/>
      <c r="K440" s="12" t="s">
        <v>459</v>
      </c>
      <c r="L440" s="12"/>
      <c r="M440" s="12"/>
    </row>
    <row r="441" spans="1:13">
      <c r="A441" s="12"/>
      <c r="B441" s="12"/>
      <c r="C441" s="12"/>
      <c r="D441" s="12"/>
      <c r="E441" s="12"/>
      <c r="F441" s="12"/>
      <c r="G441" s="12"/>
      <c r="H441" s="12"/>
      <c r="I441" s="12"/>
      <c r="J441" s="12"/>
      <c r="K441" s="12" t="s">
        <v>460</v>
      </c>
      <c r="L441" s="12"/>
      <c r="M441" s="12"/>
    </row>
    <row r="442" spans="1:13">
      <c r="A442" s="12"/>
      <c r="B442" s="12"/>
      <c r="C442" s="12"/>
      <c r="D442" s="12"/>
      <c r="E442" s="12"/>
      <c r="F442" s="12"/>
      <c r="G442" s="12"/>
      <c r="H442" s="12"/>
      <c r="I442" s="12"/>
      <c r="J442" s="12"/>
      <c r="K442" s="12" t="s">
        <v>461</v>
      </c>
      <c r="L442" s="12"/>
      <c r="M442" s="12"/>
    </row>
    <row r="443" spans="1:13">
      <c r="A443" s="12"/>
      <c r="B443" s="12"/>
      <c r="C443" s="12"/>
      <c r="D443" s="12"/>
      <c r="E443" s="12"/>
      <c r="F443" s="12"/>
      <c r="G443" s="12"/>
      <c r="H443" s="12"/>
      <c r="I443" s="12"/>
      <c r="J443" s="12"/>
      <c r="K443" s="12" t="s">
        <v>462</v>
      </c>
      <c r="L443" s="12"/>
      <c r="M443" s="12"/>
    </row>
    <row r="444" spans="1:13">
      <c r="A444" s="12"/>
      <c r="B444" s="12"/>
      <c r="C444" s="12"/>
      <c r="D444" s="12"/>
      <c r="E444" s="12"/>
      <c r="F444" s="12"/>
      <c r="G444" s="12"/>
      <c r="H444" s="12"/>
      <c r="I444" s="12"/>
      <c r="J444" s="12"/>
      <c r="K444" s="12" t="s">
        <v>463</v>
      </c>
      <c r="L444" s="12"/>
      <c r="M444" s="12"/>
    </row>
    <row r="445" spans="1:13">
      <c r="A445" s="12"/>
      <c r="B445" s="12"/>
      <c r="C445" s="12"/>
      <c r="D445" s="12"/>
      <c r="E445" s="12"/>
      <c r="F445" s="12"/>
      <c r="G445" s="12"/>
      <c r="H445" s="12"/>
      <c r="I445" s="12"/>
      <c r="J445" s="12"/>
      <c r="K445" s="12" t="s">
        <v>464</v>
      </c>
      <c r="L445" s="12"/>
      <c r="M445" s="12"/>
    </row>
    <row r="446" spans="1:13">
      <c r="A446" s="12"/>
      <c r="B446" s="12"/>
      <c r="C446" s="12"/>
      <c r="D446" s="12"/>
      <c r="E446" s="12"/>
      <c r="F446" s="12"/>
      <c r="G446" s="12"/>
      <c r="H446" s="12"/>
      <c r="I446" s="12"/>
      <c r="J446" s="12"/>
      <c r="K446" s="12" t="s">
        <v>465</v>
      </c>
      <c r="L446" s="12"/>
      <c r="M446" s="12"/>
    </row>
    <row r="447" spans="1:13">
      <c r="A447" s="12"/>
      <c r="B447" s="12"/>
      <c r="C447" s="12"/>
      <c r="D447" s="12"/>
      <c r="E447" s="12"/>
      <c r="F447" s="12"/>
      <c r="G447" s="12"/>
      <c r="H447" s="12"/>
      <c r="I447" s="12"/>
      <c r="J447" s="12"/>
      <c r="K447" s="12" t="s">
        <v>465</v>
      </c>
      <c r="L447" s="12"/>
      <c r="M447" s="12"/>
    </row>
    <row r="448" spans="1:13">
      <c r="A448" s="12"/>
      <c r="B448" s="12"/>
      <c r="C448" s="12"/>
      <c r="D448" s="12"/>
      <c r="E448" s="12"/>
      <c r="F448" s="12"/>
      <c r="G448" s="12"/>
      <c r="H448" s="12"/>
      <c r="I448" s="12"/>
      <c r="J448" s="12"/>
      <c r="K448" s="12" t="s">
        <v>466</v>
      </c>
      <c r="L448" s="12"/>
      <c r="M448" s="12"/>
    </row>
    <row r="449" spans="1:13">
      <c r="A449" s="12"/>
      <c r="B449" s="12"/>
      <c r="C449" s="12"/>
      <c r="D449" s="12"/>
      <c r="E449" s="12"/>
      <c r="F449" s="12"/>
      <c r="G449" s="12"/>
      <c r="H449" s="12"/>
      <c r="I449" s="12"/>
      <c r="J449" s="12"/>
      <c r="K449" s="12" t="s">
        <v>467</v>
      </c>
      <c r="L449" s="12"/>
      <c r="M449" s="12"/>
    </row>
    <row r="450" spans="1:13">
      <c r="A450" s="12"/>
      <c r="B450" s="12"/>
      <c r="C450" s="12"/>
      <c r="D450" s="12"/>
      <c r="E450" s="12"/>
      <c r="F450" s="12"/>
      <c r="G450" s="12"/>
      <c r="H450" s="12"/>
      <c r="I450" s="12"/>
      <c r="J450" s="12"/>
      <c r="K450" s="12" t="s">
        <v>468</v>
      </c>
      <c r="L450" s="12"/>
      <c r="M450" s="12"/>
    </row>
    <row r="451" spans="1:13">
      <c r="A451" s="12"/>
      <c r="B451" s="12"/>
      <c r="C451" s="12"/>
      <c r="D451" s="12"/>
      <c r="E451" s="12"/>
      <c r="F451" s="12"/>
      <c r="G451" s="12"/>
      <c r="H451" s="12"/>
      <c r="I451" s="12"/>
      <c r="J451" s="12"/>
      <c r="K451" s="12" t="s">
        <v>469</v>
      </c>
      <c r="L451" s="12"/>
      <c r="M451" s="12"/>
    </row>
    <row r="452" spans="1:13">
      <c r="A452" s="12"/>
      <c r="B452" s="12"/>
      <c r="C452" s="12"/>
      <c r="D452" s="12"/>
      <c r="E452" s="12"/>
      <c r="F452" s="12"/>
      <c r="G452" s="12"/>
      <c r="H452" s="12"/>
      <c r="I452" s="12"/>
      <c r="J452" s="12"/>
      <c r="K452" s="12" t="s">
        <v>470</v>
      </c>
      <c r="L452" s="12"/>
      <c r="M452" s="12"/>
    </row>
    <row r="453" spans="1:13">
      <c r="A453" s="12"/>
      <c r="B453" s="12"/>
      <c r="C453" s="12"/>
      <c r="D453" s="12"/>
      <c r="E453" s="12"/>
      <c r="F453" s="12"/>
      <c r="G453" s="12"/>
      <c r="H453" s="12"/>
      <c r="I453" s="12"/>
      <c r="J453" s="12"/>
      <c r="K453" s="12" t="s">
        <v>471</v>
      </c>
      <c r="L453" s="12"/>
      <c r="M453" s="12"/>
    </row>
    <row r="454" spans="1:13">
      <c r="A454" s="12"/>
      <c r="B454" s="12"/>
      <c r="C454" s="12"/>
      <c r="D454" s="12"/>
      <c r="E454" s="12"/>
      <c r="F454" s="12"/>
      <c r="G454" s="12"/>
      <c r="H454" s="12"/>
      <c r="I454" s="12"/>
      <c r="J454" s="12"/>
      <c r="K454" s="12" t="s">
        <v>472</v>
      </c>
      <c r="L454" s="12"/>
      <c r="M454" s="12"/>
    </row>
    <row r="455" spans="1:13">
      <c r="A455" s="12"/>
      <c r="B455" s="12"/>
      <c r="C455" s="12"/>
      <c r="D455" s="12"/>
      <c r="E455" s="12"/>
      <c r="F455" s="12"/>
      <c r="G455" s="12"/>
      <c r="H455" s="12"/>
      <c r="I455" s="12"/>
      <c r="J455" s="12"/>
      <c r="K455" s="12" t="s">
        <v>473</v>
      </c>
      <c r="L455" s="12"/>
      <c r="M455" s="12"/>
    </row>
    <row r="456" spans="1:13">
      <c r="A456" s="12"/>
      <c r="B456" s="12"/>
      <c r="C456" s="12"/>
      <c r="D456" s="12"/>
      <c r="E456" s="12"/>
      <c r="F456" s="12"/>
      <c r="G456" s="12"/>
      <c r="H456" s="12"/>
      <c r="I456" s="12"/>
      <c r="J456" s="12"/>
      <c r="K456" s="12" t="s">
        <v>474</v>
      </c>
      <c r="L456" s="12"/>
      <c r="M456" s="12"/>
    </row>
    <row r="457" spans="1:13">
      <c r="A457" s="12"/>
      <c r="B457" s="12"/>
      <c r="C457" s="12"/>
      <c r="D457" s="12"/>
      <c r="E457" s="12"/>
      <c r="F457" s="12"/>
      <c r="G457" s="12"/>
      <c r="H457" s="12"/>
      <c r="I457" s="12"/>
      <c r="J457" s="12"/>
      <c r="K457" s="12" t="s">
        <v>475</v>
      </c>
      <c r="L457" s="12"/>
      <c r="M457" s="12"/>
    </row>
    <row r="458" spans="1:13">
      <c r="A458" s="12"/>
      <c r="B458" s="12"/>
      <c r="C458" s="12"/>
      <c r="D458" s="12"/>
      <c r="E458" s="12"/>
      <c r="F458" s="12"/>
      <c r="G458" s="12"/>
      <c r="H458" s="12"/>
      <c r="I458" s="12"/>
      <c r="J458" s="12"/>
      <c r="K458" s="12" t="s">
        <v>476</v>
      </c>
      <c r="L458" s="12"/>
      <c r="M458" s="12"/>
    </row>
    <row r="459" spans="1:13">
      <c r="A459" s="12"/>
      <c r="B459" s="12"/>
      <c r="C459" s="12"/>
      <c r="D459" s="12"/>
      <c r="E459" s="12"/>
      <c r="F459" s="12"/>
      <c r="G459" s="12"/>
      <c r="H459" s="12"/>
      <c r="I459" s="12"/>
      <c r="J459" s="12"/>
      <c r="K459" s="12" t="s">
        <v>477</v>
      </c>
      <c r="L459" s="12"/>
      <c r="M459" s="12"/>
    </row>
    <row r="460" spans="1:13">
      <c r="A460" s="12"/>
      <c r="B460" s="12"/>
      <c r="C460" s="12"/>
      <c r="D460" s="12"/>
      <c r="E460" s="12"/>
      <c r="F460" s="12"/>
      <c r="G460" s="12"/>
      <c r="H460" s="12"/>
      <c r="I460" s="12"/>
      <c r="J460" s="12"/>
      <c r="K460" s="12" t="s">
        <v>478</v>
      </c>
      <c r="L460" s="12"/>
      <c r="M460" s="12"/>
    </row>
    <row r="461" spans="1:13">
      <c r="A461" s="12"/>
      <c r="B461" s="12"/>
      <c r="C461" s="12"/>
      <c r="D461" s="12"/>
      <c r="E461" s="12"/>
      <c r="F461" s="12"/>
      <c r="G461" s="12"/>
      <c r="H461" s="12"/>
      <c r="I461" s="12"/>
      <c r="J461" s="12"/>
      <c r="K461" s="12" t="s">
        <v>479</v>
      </c>
      <c r="L461" s="12"/>
      <c r="M461" s="12"/>
    </row>
    <row r="462" spans="1:13">
      <c r="A462" s="12"/>
      <c r="B462" s="12"/>
      <c r="C462" s="12"/>
      <c r="D462" s="12"/>
      <c r="E462" s="12"/>
      <c r="F462" s="12"/>
      <c r="G462" s="12"/>
      <c r="H462" s="12"/>
      <c r="I462" s="12"/>
      <c r="J462" s="12"/>
      <c r="K462" s="12" t="s">
        <v>480</v>
      </c>
      <c r="L462" s="12"/>
      <c r="M462" s="12"/>
    </row>
    <row r="463" spans="1:13">
      <c r="A463" s="12"/>
      <c r="B463" s="12"/>
      <c r="C463" s="12"/>
      <c r="D463" s="12"/>
      <c r="E463" s="12"/>
      <c r="F463" s="12"/>
      <c r="G463" s="12"/>
      <c r="H463" s="12"/>
      <c r="I463" s="12"/>
      <c r="J463" s="12"/>
      <c r="K463" s="12" t="s">
        <v>481</v>
      </c>
      <c r="L463" s="12"/>
      <c r="M463" s="12"/>
    </row>
    <row r="464" spans="1:13">
      <c r="A464" s="12"/>
      <c r="B464" s="12"/>
      <c r="C464" s="12"/>
      <c r="D464" s="12"/>
      <c r="E464" s="12"/>
      <c r="F464" s="12"/>
      <c r="G464" s="12"/>
      <c r="H464" s="12"/>
      <c r="I464" s="12"/>
      <c r="J464" s="12"/>
      <c r="K464" s="12" t="s">
        <v>482</v>
      </c>
      <c r="L464" s="12"/>
      <c r="M464" s="12"/>
    </row>
    <row r="465" spans="1:13">
      <c r="A465" s="12"/>
      <c r="B465" s="12"/>
      <c r="C465" s="12"/>
      <c r="D465" s="12"/>
      <c r="E465" s="12"/>
      <c r="F465" s="12"/>
      <c r="G465" s="12"/>
      <c r="H465" s="12"/>
      <c r="I465" s="12"/>
      <c r="J465" s="12"/>
      <c r="K465" s="12" t="s">
        <v>483</v>
      </c>
      <c r="L465" s="12"/>
      <c r="M465" s="12"/>
    </row>
    <row r="466" spans="1:13">
      <c r="A466" s="12"/>
      <c r="B466" s="12"/>
      <c r="C466" s="12"/>
      <c r="D466" s="12"/>
      <c r="E466" s="12"/>
      <c r="F466" s="12"/>
      <c r="G466" s="12"/>
      <c r="H466" s="12"/>
      <c r="I466" s="12"/>
      <c r="J466" s="12"/>
      <c r="K466" s="12" t="s">
        <v>484</v>
      </c>
      <c r="L466" s="12"/>
      <c r="M466" s="12"/>
    </row>
    <row r="467" spans="1:13">
      <c r="A467" s="12"/>
      <c r="B467" s="12"/>
      <c r="C467" s="12"/>
      <c r="D467" s="12"/>
      <c r="E467" s="12"/>
      <c r="F467" s="12"/>
      <c r="G467" s="12"/>
      <c r="H467" s="12"/>
      <c r="I467" s="12"/>
      <c r="J467" s="12"/>
      <c r="K467" s="12" t="s">
        <v>485</v>
      </c>
      <c r="L467" s="12"/>
      <c r="M467" s="12"/>
    </row>
    <row r="468" spans="1:13">
      <c r="A468" s="12"/>
      <c r="B468" s="12"/>
      <c r="C468" s="12"/>
      <c r="D468" s="12"/>
      <c r="E468" s="12"/>
      <c r="F468" s="12"/>
      <c r="G468" s="12"/>
      <c r="H468" s="12"/>
      <c r="I468" s="12"/>
      <c r="J468" s="12"/>
      <c r="K468" s="12" t="s">
        <v>486</v>
      </c>
      <c r="L468" s="12"/>
      <c r="M468" s="12"/>
    </row>
    <row r="469" spans="1:13">
      <c r="A469" s="12"/>
      <c r="B469" s="12"/>
      <c r="C469" s="12"/>
      <c r="D469" s="12"/>
      <c r="E469" s="12"/>
      <c r="F469" s="12"/>
      <c r="G469" s="12"/>
      <c r="H469" s="12"/>
      <c r="I469" s="12"/>
      <c r="J469" s="12"/>
      <c r="K469" s="12" t="s">
        <v>487</v>
      </c>
      <c r="L469" s="12"/>
      <c r="M469" s="12"/>
    </row>
    <row r="470" spans="1:13">
      <c r="A470" s="12"/>
      <c r="B470" s="12"/>
      <c r="C470" s="12"/>
      <c r="D470" s="12"/>
      <c r="E470" s="12"/>
      <c r="F470" s="12"/>
      <c r="G470" s="12"/>
      <c r="H470" s="12"/>
      <c r="I470" s="12"/>
      <c r="J470" s="12"/>
      <c r="K470" s="12" t="s">
        <v>488</v>
      </c>
      <c r="L470" s="12"/>
      <c r="M470" s="12"/>
    </row>
    <row r="471" spans="1:13">
      <c r="A471" s="12"/>
      <c r="B471" s="12"/>
      <c r="C471" s="12"/>
      <c r="D471" s="12"/>
      <c r="E471" s="12"/>
      <c r="F471" s="12"/>
      <c r="G471" s="12"/>
      <c r="H471" s="12"/>
      <c r="I471" s="12"/>
      <c r="J471" s="12"/>
      <c r="K471" s="12" t="s">
        <v>489</v>
      </c>
      <c r="L471" s="12"/>
      <c r="M471" s="12"/>
    </row>
    <row r="472" spans="1:13">
      <c r="A472" s="12"/>
      <c r="B472" s="12"/>
      <c r="C472" s="12"/>
      <c r="D472" s="12"/>
      <c r="E472" s="12"/>
      <c r="F472" s="12"/>
      <c r="G472" s="12"/>
      <c r="H472" s="12"/>
      <c r="I472" s="12"/>
      <c r="J472" s="12"/>
      <c r="K472" s="12" t="s">
        <v>490</v>
      </c>
      <c r="L472" s="12"/>
      <c r="M472" s="12"/>
    </row>
    <row r="473" spans="1:13">
      <c r="A473" s="12"/>
      <c r="B473" s="12"/>
      <c r="C473" s="12"/>
      <c r="D473" s="12"/>
      <c r="E473" s="12"/>
      <c r="F473" s="12"/>
      <c r="G473" s="12"/>
      <c r="H473" s="12"/>
      <c r="I473" s="12"/>
      <c r="J473" s="12"/>
      <c r="K473" s="12" t="s">
        <v>491</v>
      </c>
      <c r="L473" s="12"/>
      <c r="M473" s="12"/>
    </row>
    <row r="474" spans="1:13">
      <c r="A474" s="12"/>
      <c r="B474" s="12"/>
      <c r="C474" s="12"/>
      <c r="D474" s="12"/>
      <c r="E474" s="12"/>
      <c r="F474" s="12"/>
      <c r="G474" s="12"/>
      <c r="H474" s="12"/>
      <c r="I474" s="12"/>
      <c r="J474" s="12"/>
      <c r="K474" s="12" t="s">
        <v>492</v>
      </c>
      <c r="L474" s="12"/>
      <c r="M474" s="12"/>
    </row>
    <row r="475" spans="1:13">
      <c r="A475" s="12"/>
      <c r="B475" s="12"/>
      <c r="C475" s="12"/>
      <c r="D475" s="12"/>
      <c r="E475" s="12"/>
      <c r="F475" s="12"/>
      <c r="G475" s="12"/>
      <c r="H475" s="12"/>
      <c r="I475" s="12"/>
      <c r="J475" s="12"/>
      <c r="K475" s="12" t="s">
        <v>493</v>
      </c>
      <c r="L475" s="12"/>
      <c r="M475" s="12"/>
    </row>
    <row r="476" spans="1:13">
      <c r="A476" s="12"/>
      <c r="B476" s="12"/>
      <c r="C476" s="12"/>
      <c r="D476" s="12"/>
      <c r="E476" s="12"/>
      <c r="F476" s="12"/>
      <c r="G476" s="12"/>
      <c r="H476" s="12"/>
      <c r="I476" s="12"/>
      <c r="J476" s="12"/>
      <c r="K476" s="12" t="s">
        <v>494</v>
      </c>
      <c r="L476" s="12"/>
      <c r="M476" s="12"/>
    </row>
    <row r="477" spans="1:13">
      <c r="A477" s="12"/>
      <c r="B477" s="12"/>
      <c r="C477" s="12"/>
      <c r="D477" s="12"/>
      <c r="E477" s="12"/>
      <c r="F477" s="12"/>
      <c r="G477" s="12"/>
      <c r="H477" s="12"/>
      <c r="I477" s="12"/>
      <c r="J477" s="12"/>
      <c r="K477" s="12" t="s">
        <v>495</v>
      </c>
      <c r="L477" s="12"/>
      <c r="M477" s="12"/>
    </row>
    <row r="478" spans="1:13">
      <c r="A478" s="12"/>
      <c r="B478" s="12"/>
      <c r="C478" s="12"/>
      <c r="D478" s="12"/>
      <c r="E478" s="12"/>
      <c r="F478" s="12"/>
      <c r="G478" s="12"/>
      <c r="H478" s="12"/>
      <c r="I478" s="12"/>
      <c r="J478" s="12"/>
      <c r="K478" s="12" t="s">
        <v>496</v>
      </c>
      <c r="L478" s="12"/>
      <c r="M478" s="12"/>
    </row>
    <row r="479" spans="1:13">
      <c r="A479" s="12"/>
      <c r="B479" s="12"/>
      <c r="C479" s="12"/>
      <c r="D479" s="12"/>
      <c r="E479" s="12"/>
      <c r="F479" s="12"/>
      <c r="G479" s="12"/>
      <c r="H479" s="12"/>
      <c r="I479" s="12"/>
      <c r="J479" s="12"/>
      <c r="K479" s="12" t="s">
        <v>497</v>
      </c>
      <c r="L479" s="12"/>
      <c r="M479" s="12"/>
    </row>
    <row r="480" spans="1:13">
      <c r="A480" s="12"/>
      <c r="B480" s="12"/>
      <c r="C480" s="12"/>
      <c r="D480" s="12"/>
      <c r="E480" s="12"/>
      <c r="F480" s="12"/>
      <c r="G480" s="12"/>
      <c r="H480" s="12"/>
      <c r="I480" s="12"/>
      <c r="J480" s="12"/>
      <c r="K480" s="12" t="s">
        <v>498</v>
      </c>
      <c r="L480" s="12"/>
      <c r="M480" s="12"/>
    </row>
    <row r="481" spans="1:13">
      <c r="A481" s="12"/>
      <c r="B481" s="12"/>
      <c r="C481" s="12"/>
      <c r="D481" s="12"/>
      <c r="E481" s="12"/>
      <c r="F481" s="12"/>
      <c r="G481" s="12"/>
      <c r="H481" s="12"/>
      <c r="I481" s="12"/>
      <c r="J481" s="12"/>
      <c r="K481" s="12" t="s">
        <v>499</v>
      </c>
      <c r="L481" s="12"/>
      <c r="M481" s="12"/>
    </row>
    <row r="482" spans="1:13">
      <c r="A482" s="12"/>
      <c r="B482" s="12"/>
      <c r="C482" s="12"/>
      <c r="D482" s="12"/>
      <c r="E482" s="12"/>
      <c r="F482" s="12"/>
      <c r="G482" s="12"/>
      <c r="H482" s="12"/>
      <c r="I482" s="12"/>
      <c r="J482" s="12"/>
      <c r="K482" s="12" t="s">
        <v>500</v>
      </c>
      <c r="L482" s="12"/>
      <c r="M482" s="12"/>
    </row>
    <row r="483" spans="1:13">
      <c r="A483" s="12"/>
      <c r="B483" s="12"/>
      <c r="C483" s="12"/>
      <c r="D483" s="12"/>
      <c r="E483" s="12"/>
      <c r="F483" s="12"/>
      <c r="G483" s="12"/>
      <c r="H483" s="12"/>
      <c r="I483" s="12"/>
      <c r="J483" s="12"/>
      <c r="K483" s="12" t="s">
        <v>501</v>
      </c>
      <c r="L483" s="12"/>
      <c r="M483" s="12"/>
    </row>
    <row r="484" spans="1:13">
      <c r="A484" s="12"/>
      <c r="B484" s="12"/>
      <c r="C484" s="12"/>
      <c r="D484" s="12"/>
      <c r="E484" s="12"/>
      <c r="F484" s="12"/>
      <c r="G484" s="12"/>
      <c r="H484" s="12"/>
      <c r="I484" s="12"/>
      <c r="J484" s="12"/>
      <c r="K484" s="12" t="s">
        <v>502</v>
      </c>
      <c r="L484" s="12"/>
      <c r="M484" s="12"/>
    </row>
    <row r="485" spans="1:13">
      <c r="A485" s="12"/>
      <c r="B485" s="12"/>
      <c r="C485" s="12"/>
      <c r="D485" s="12"/>
      <c r="E485" s="12"/>
      <c r="F485" s="12"/>
      <c r="G485" s="12"/>
      <c r="H485" s="12"/>
      <c r="I485" s="12"/>
      <c r="J485" s="12"/>
      <c r="K485" s="12" t="s">
        <v>503</v>
      </c>
      <c r="L485" s="12"/>
      <c r="M485" s="12"/>
    </row>
    <row r="486" spans="1:13">
      <c r="A486" s="12"/>
      <c r="B486" s="12"/>
      <c r="C486" s="12"/>
      <c r="D486" s="12"/>
      <c r="E486" s="12"/>
      <c r="F486" s="12"/>
      <c r="G486" s="12"/>
      <c r="H486" s="12"/>
      <c r="I486" s="12"/>
      <c r="J486" s="12"/>
      <c r="K486" s="12" t="s">
        <v>504</v>
      </c>
      <c r="L486" s="12"/>
      <c r="M486" s="12"/>
    </row>
    <row r="487" spans="1:13">
      <c r="A487" s="12"/>
      <c r="B487" s="12"/>
      <c r="C487" s="12"/>
      <c r="D487" s="12"/>
      <c r="E487" s="12"/>
      <c r="F487" s="12"/>
      <c r="G487" s="12"/>
      <c r="H487" s="12"/>
      <c r="I487" s="12"/>
      <c r="J487" s="12"/>
      <c r="K487" s="12" t="s">
        <v>505</v>
      </c>
      <c r="L487" s="12"/>
      <c r="M487" s="12"/>
    </row>
    <row r="488" spans="1:13">
      <c r="A488" s="12"/>
      <c r="B488" s="12"/>
      <c r="C488" s="12"/>
      <c r="D488" s="12"/>
      <c r="E488" s="12"/>
      <c r="F488" s="12"/>
      <c r="G488" s="12"/>
      <c r="H488" s="12"/>
      <c r="I488" s="12"/>
      <c r="J488" s="12"/>
      <c r="K488" s="12" t="s">
        <v>506</v>
      </c>
      <c r="L488" s="12"/>
      <c r="M488" s="12"/>
    </row>
    <row r="489" spans="1:13">
      <c r="A489" s="12"/>
      <c r="B489" s="12"/>
      <c r="C489" s="12"/>
      <c r="D489" s="12"/>
      <c r="E489" s="12"/>
      <c r="F489" s="12"/>
      <c r="G489" s="12"/>
      <c r="H489" s="12"/>
      <c r="I489" s="12"/>
      <c r="J489" s="12"/>
      <c r="K489" s="12" t="s">
        <v>507</v>
      </c>
      <c r="L489" s="12"/>
      <c r="M489" s="12"/>
    </row>
    <row r="490" spans="1:13">
      <c r="A490" s="12"/>
      <c r="B490" s="12"/>
      <c r="C490" s="12"/>
      <c r="D490" s="12"/>
      <c r="E490" s="12"/>
      <c r="F490" s="12"/>
      <c r="G490" s="12"/>
      <c r="H490" s="12"/>
      <c r="I490" s="12"/>
      <c r="J490" s="12"/>
      <c r="K490" s="12" t="s">
        <v>508</v>
      </c>
      <c r="L490" s="12"/>
      <c r="M490" s="12"/>
    </row>
    <row r="491" spans="1:13">
      <c r="A491" s="12"/>
      <c r="B491" s="12"/>
      <c r="C491" s="12"/>
      <c r="D491" s="12"/>
      <c r="E491" s="12"/>
      <c r="F491" s="12"/>
      <c r="G491" s="12"/>
      <c r="H491" s="12"/>
      <c r="I491" s="12"/>
      <c r="J491" s="12"/>
      <c r="K491" s="12" t="s">
        <v>509</v>
      </c>
      <c r="L491" s="12"/>
      <c r="M491" s="12"/>
    </row>
    <row r="492" spans="1:13">
      <c r="A492" s="12"/>
      <c r="B492" s="12"/>
      <c r="C492" s="12"/>
      <c r="D492" s="12"/>
      <c r="E492" s="12"/>
      <c r="F492" s="12"/>
      <c r="G492" s="12"/>
      <c r="H492" s="12"/>
      <c r="I492" s="12"/>
      <c r="J492" s="12"/>
      <c r="K492" s="12" t="s">
        <v>510</v>
      </c>
      <c r="L492" s="12"/>
      <c r="M492" s="12"/>
    </row>
    <row r="493" spans="1:13">
      <c r="A493" s="12"/>
      <c r="B493" s="12"/>
      <c r="C493" s="12"/>
      <c r="D493" s="12"/>
      <c r="E493" s="12"/>
      <c r="F493" s="12"/>
      <c r="G493" s="12"/>
      <c r="H493" s="12"/>
      <c r="I493" s="12"/>
      <c r="J493" s="12"/>
      <c r="K493" s="12" t="s">
        <v>511</v>
      </c>
      <c r="L493" s="12"/>
      <c r="M493" s="12"/>
    </row>
    <row r="494" spans="1:13">
      <c r="A494" s="12"/>
      <c r="B494" s="12"/>
      <c r="C494" s="12"/>
      <c r="D494" s="12"/>
      <c r="E494" s="12"/>
      <c r="F494" s="12"/>
      <c r="G494" s="12"/>
      <c r="H494" s="12"/>
      <c r="I494" s="12"/>
      <c r="J494" s="12"/>
      <c r="K494" s="12" t="s">
        <v>512</v>
      </c>
      <c r="L494" s="12"/>
      <c r="M494" s="12"/>
    </row>
    <row r="495" spans="1:13">
      <c r="A495" s="12"/>
      <c r="B495" s="12"/>
      <c r="C495" s="12"/>
      <c r="D495" s="12"/>
      <c r="E495" s="12"/>
      <c r="F495" s="12"/>
      <c r="G495" s="12"/>
      <c r="H495" s="12"/>
      <c r="I495" s="12"/>
      <c r="J495" s="12"/>
      <c r="K495" s="12" t="s">
        <v>513</v>
      </c>
      <c r="L495" s="12"/>
      <c r="M495" s="12"/>
    </row>
    <row r="496" spans="1:13">
      <c r="A496" s="12"/>
      <c r="B496" s="12"/>
      <c r="C496" s="12"/>
      <c r="D496" s="12"/>
      <c r="E496" s="12"/>
      <c r="F496" s="12"/>
      <c r="G496" s="12"/>
      <c r="H496" s="12"/>
      <c r="I496" s="12"/>
      <c r="J496" s="12"/>
      <c r="K496" s="12" t="s">
        <v>514</v>
      </c>
      <c r="L496" s="12"/>
      <c r="M496" s="12"/>
    </row>
    <row r="497" spans="1:13">
      <c r="A497" s="12"/>
      <c r="B497" s="12"/>
      <c r="C497" s="12"/>
      <c r="D497" s="12"/>
      <c r="E497" s="12"/>
      <c r="F497" s="12"/>
      <c r="G497" s="12"/>
      <c r="H497" s="12"/>
      <c r="I497" s="12"/>
      <c r="J497" s="12"/>
      <c r="K497" s="12" t="s">
        <v>515</v>
      </c>
      <c r="L497" s="12"/>
      <c r="M497" s="12"/>
    </row>
    <row r="498" spans="1:13">
      <c r="A498" s="12"/>
      <c r="B498" s="12"/>
      <c r="C498" s="12"/>
      <c r="D498" s="12"/>
      <c r="E498" s="12"/>
      <c r="F498" s="12"/>
      <c r="G498" s="12"/>
      <c r="H498" s="12"/>
      <c r="I498" s="12"/>
      <c r="J498" s="12"/>
      <c r="K498" s="12" t="s">
        <v>516</v>
      </c>
      <c r="L498" s="12"/>
      <c r="M498" s="12"/>
    </row>
    <row r="499" spans="1:13">
      <c r="A499" s="12"/>
      <c r="B499" s="12"/>
      <c r="C499" s="12"/>
      <c r="D499" s="12"/>
      <c r="E499" s="12"/>
      <c r="F499" s="12"/>
      <c r="G499" s="12"/>
      <c r="H499" s="12"/>
      <c r="I499" s="12"/>
      <c r="J499" s="12"/>
      <c r="K499" s="12" t="s">
        <v>517</v>
      </c>
      <c r="L499" s="12"/>
      <c r="M499" s="12"/>
    </row>
    <row r="500" spans="1:13">
      <c r="A500" s="12"/>
      <c r="B500" s="12"/>
      <c r="C500" s="12"/>
      <c r="D500" s="12"/>
      <c r="E500" s="12"/>
      <c r="F500" s="12"/>
      <c r="G500" s="12"/>
      <c r="H500" s="12"/>
      <c r="I500" s="12"/>
      <c r="J500" s="12"/>
      <c r="K500" s="12" t="s">
        <v>518</v>
      </c>
      <c r="L500" s="12"/>
      <c r="M500" s="12"/>
    </row>
    <row r="501" spans="1:13">
      <c r="A501" s="12"/>
      <c r="B501" s="12"/>
      <c r="C501" s="12"/>
      <c r="D501" s="12"/>
      <c r="E501" s="12"/>
      <c r="F501" s="12"/>
      <c r="G501" s="12"/>
      <c r="H501" s="12"/>
      <c r="I501" s="12"/>
      <c r="J501" s="12"/>
      <c r="K501" s="12" t="s">
        <v>519</v>
      </c>
      <c r="L501" s="12"/>
      <c r="M501" s="12"/>
    </row>
    <row r="502" spans="1:13">
      <c r="A502" s="12"/>
      <c r="B502" s="12"/>
      <c r="C502" s="12"/>
      <c r="D502" s="12"/>
      <c r="E502" s="12"/>
      <c r="F502" s="12"/>
      <c r="G502" s="12"/>
      <c r="H502" s="12"/>
      <c r="I502" s="12"/>
      <c r="J502" s="12"/>
      <c r="K502" s="12" t="s">
        <v>520</v>
      </c>
      <c r="L502" s="12"/>
      <c r="M502" s="12"/>
    </row>
    <row r="503" spans="1:13">
      <c r="A503" s="12"/>
      <c r="B503" s="12"/>
      <c r="C503" s="12"/>
      <c r="D503" s="12"/>
      <c r="E503" s="12"/>
      <c r="F503" s="12"/>
      <c r="G503" s="12"/>
      <c r="H503" s="12"/>
      <c r="I503" s="12"/>
      <c r="J503" s="12"/>
      <c r="K503" s="12" t="s">
        <v>521</v>
      </c>
      <c r="L503" s="12"/>
      <c r="M503" s="12"/>
    </row>
    <row r="504" spans="1:13">
      <c r="A504" s="12"/>
      <c r="B504" s="12"/>
      <c r="C504" s="12"/>
      <c r="D504" s="12"/>
      <c r="E504" s="12"/>
      <c r="F504" s="12"/>
      <c r="G504" s="12"/>
      <c r="H504" s="12"/>
      <c r="I504" s="12"/>
      <c r="J504" s="12"/>
      <c r="K504" s="12" t="s">
        <v>522</v>
      </c>
      <c r="L504" s="12"/>
      <c r="M504" s="12"/>
    </row>
    <row r="505" spans="1:13">
      <c r="A505" s="12"/>
      <c r="B505" s="12"/>
      <c r="C505" s="12"/>
      <c r="D505" s="12"/>
      <c r="E505" s="12"/>
      <c r="F505" s="12"/>
      <c r="G505" s="12"/>
      <c r="H505" s="12"/>
      <c r="I505" s="12"/>
      <c r="J505" s="12"/>
      <c r="K505" s="12" t="s">
        <v>523</v>
      </c>
      <c r="L505" s="12"/>
      <c r="M505" s="12"/>
    </row>
    <row r="506" spans="1:13">
      <c r="A506" s="12"/>
      <c r="B506" s="12"/>
      <c r="C506" s="12"/>
      <c r="D506" s="12"/>
      <c r="E506" s="12"/>
      <c r="F506" s="12"/>
      <c r="G506" s="12"/>
      <c r="H506" s="12"/>
      <c r="I506" s="12"/>
      <c r="J506" s="12"/>
      <c r="K506" s="12" t="s">
        <v>524</v>
      </c>
      <c r="L506" s="12"/>
      <c r="M506" s="12"/>
    </row>
    <row r="507" spans="1:13">
      <c r="A507" s="12"/>
      <c r="B507" s="12"/>
      <c r="C507" s="12"/>
      <c r="D507" s="12"/>
      <c r="E507" s="12"/>
      <c r="F507" s="12"/>
      <c r="G507" s="12"/>
      <c r="H507" s="12"/>
      <c r="I507" s="12"/>
      <c r="J507" s="12"/>
      <c r="K507" s="12" t="s">
        <v>525</v>
      </c>
      <c r="L507" s="12"/>
      <c r="M507" s="12"/>
    </row>
    <row r="508" spans="1:13">
      <c r="A508" s="12"/>
      <c r="B508" s="12"/>
      <c r="C508" s="12"/>
      <c r="D508" s="12"/>
      <c r="E508" s="12"/>
      <c r="F508" s="12"/>
      <c r="G508" s="12"/>
      <c r="H508" s="12"/>
      <c r="I508" s="12"/>
      <c r="J508" s="12"/>
      <c r="K508" s="12" t="s">
        <v>526</v>
      </c>
      <c r="L508" s="12"/>
      <c r="M508" s="12"/>
    </row>
    <row r="509" spans="1:13">
      <c r="A509" s="12"/>
      <c r="B509" s="12"/>
      <c r="C509" s="12"/>
      <c r="D509" s="12"/>
      <c r="E509" s="12"/>
      <c r="F509" s="12"/>
      <c r="G509" s="12"/>
      <c r="H509" s="12"/>
      <c r="I509" s="12"/>
      <c r="J509" s="12"/>
      <c r="K509" s="12" t="s">
        <v>527</v>
      </c>
      <c r="L509" s="12"/>
      <c r="M509" s="12"/>
    </row>
    <row r="510" spans="1:13">
      <c r="A510" s="12"/>
      <c r="B510" s="12"/>
      <c r="C510" s="12"/>
      <c r="D510" s="12"/>
      <c r="E510" s="12"/>
      <c r="F510" s="12"/>
      <c r="G510" s="12"/>
      <c r="H510" s="12"/>
      <c r="I510" s="12"/>
      <c r="J510" s="12"/>
      <c r="K510" s="12" t="s">
        <v>528</v>
      </c>
      <c r="L510" s="12"/>
      <c r="M510" s="12"/>
    </row>
    <row r="511" spans="1:13">
      <c r="A511" s="12"/>
      <c r="B511" s="12"/>
      <c r="C511" s="12"/>
      <c r="D511" s="12"/>
      <c r="E511" s="12"/>
      <c r="F511" s="12"/>
      <c r="G511" s="12"/>
      <c r="H511" s="12"/>
      <c r="I511" s="12"/>
      <c r="J511" s="12"/>
      <c r="K511" s="12" t="s">
        <v>529</v>
      </c>
      <c r="L511" s="12"/>
      <c r="M511" s="12"/>
    </row>
    <row r="512" spans="1:13">
      <c r="A512" s="12"/>
      <c r="B512" s="12"/>
      <c r="C512" s="12"/>
      <c r="D512" s="12"/>
      <c r="E512" s="12"/>
      <c r="F512" s="12"/>
      <c r="G512" s="12"/>
      <c r="H512" s="12"/>
      <c r="I512" s="12"/>
      <c r="J512" s="12"/>
      <c r="K512" s="12" t="s">
        <v>530</v>
      </c>
      <c r="L512" s="12"/>
      <c r="M512" s="12"/>
    </row>
    <row r="513" spans="1:13">
      <c r="A513" s="12"/>
      <c r="B513" s="12"/>
      <c r="C513" s="12"/>
      <c r="D513" s="12"/>
      <c r="E513" s="12"/>
      <c r="F513" s="12"/>
      <c r="G513" s="12"/>
      <c r="H513" s="12"/>
      <c r="I513" s="12"/>
      <c r="J513" s="12"/>
      <c r="K513" s="12" t="s">
        <v>531</v>
      </c>
      <c r="L513" s="12"/>
      <c r="M513" s="12"/>
    </row>
    <row r="514" spans="1:13">
      <c r="A514" s="12"/>
      <c r="B514" s="12"/>
      <c r="C514" s="12"/>
      <c r="D514" s="12"/>
      <c r="E514" s="12"/>
      <c r="F514" s="12"/>
      <c r="G514" s="12"/>
      <c r="H514" s="12"/>
      <c r="I514" s="12"/>
      <c r="J514" s="12"/>
      <c r="K514" s="12" t="s">
        <v>532</v>
      </c>
      <c r="L514" s="12"/>
      <c r="M514" s="12"/>
    </row>
    <row r="515" spans="1:13">
      <c r="A515" s="12"/>
      <c r="B515" s="12"/>
      <c r="C515" s="12"/>
      <c r="D515" s="12"/>
      <c r="E515" s="12"/>
      <c r="F515" s="12"/>
      <c r="G515" s="12"/>
      <c r="H515" s="12"/>
      <c r="I515" s="12"/>
      <c r="J515" s="12"/>
      <c r="K515" s="12" t="s">
        <v>533</v>
      </c>
      <c r="L515" s="12"/>
      <c r="M515" s="12"/>
    </row>
    <row r="516" spans="1:13">
      <c r="A516" s="12"/>
      <c r="B516" s="12"/>
      <c r="C516" s="12"/>
      <c r="D516" s="12"/>
      <c r="E516" s="12"/>
      <c r="F516" s="12"/>
      <c r="G516" s="12"/>
      <c r="H516" s="12"/>
      <c r="I516" s="12"/>
      <c r="J516" s="12"/>
      <c r="K516" s="12" t="s">
        <v>534</v>
      </c>
      <c r="L516" s="12"/>
      <c r="M516" s="12"/>
    </row>
    <row r="517" spans="1:13">
      <c r="A517" s="12"/>
      <c r="B517" s="12"/>
      <c r="C517" s="12"/>
      <c r="D517" s="12"/>
      <c r="E517" s="12"/>
      <c r="F517" s="12"/>
      <c r="G517" s="12"/>
      <c r="H517" s="12"/>
      <c r="I517" s="12"/>
      <c r="J517" s="12"/>
      <c r="K517" s="12" t="s">
        <v>535</v>
      </c>
      <c r="L517" s="12"/>
      <c r="M517" s="12"/>
    </row>
    <row r="518" spans="1:13">
      <c r="A518" s="12"/>
      <c r="B518" s="12"/>
      <c r="C518" s="12"/>
      <c r="D518" s="12"/>
      <c r="E518" s="12"/>
      <c r="F518" s="12"/>
      <c r="G518" s="12"/>
      <c r="H518" s="12"/>
      <c r="I518" s="12"/>
      <c r="J518" s="12"/>
      <c r="K518" s="12" t="s">
        <v>536</v>
      </c>
      <c r="L518" s="12"/>
      <c r="M518" s="12"/>
    </row>
    <row r="519" spans="1:13">
      <c r="A519" s="12"/>
      <c r="B519" s="12"/>
      <c r="C519" s="12"/>
      <c r="D519" s="12"/>
      <c r="E519" s="12"/>
      <c r="F519" s="12"/>
      <c r="G519" s="12"/>
      <c r="H519" s="12"/>
      <c r="I519" s="12"/>
      <c r="J519" s="12"/>
      <c r="K519" s="12" t="s">
        <v>537</v>
      </c>
      <c r="L519" s="12"/>
      <c r="M519" s="12"/>
    </row>
    <row r="520" spans="1:13">
      <c r="A520" s="12"/>
      <c r="B520" s="12"/>
      <c r="C520" s="12"/>
      <c r="D520" s="12"/>
      <c r="E520" s="12"/>
      <c r="F520" s="12"/>
      <c r="G520" s="12"/>
      <c r="H520" s="12"/>
      <c r="I520" s="12"/>
      <c r="J520" s="12"/>
      <c r="K520" s="12" t="s">
        <v>538</v>
      </c>
      <c r="L520" s="12"/>
      <c r="M520" s="12"/>
    </row>
    <row r="521" spans="1:13">
      <c r="A521" s="12"/>
      <c r="B521" s="12"/>
      <c r="C521" s="12"/>
      <c r="D521" s="12"/>
      <c r="E521" s="12"/>
      <c r="F521" s="12"/>
      <c r="G521" s="12"/>
      <c r="H521" s="12"/>
      <c r="I521" s="12"/>
      <c r="J521" s="12"/>
      <c r="K521" s="12" t="s">
        <v>539</v>
      </c>
      <c r="L521" s="12"/>
      <c r="M521" s="12"/>
    </row>
    <row r="522" spans="1:13">
      <c r="A522" s="12"/>
      <c r="B522" s="12"/>
      <c r="C522" s="12"/>
      <c r="D522" s="12"/>
      <c r="E522" s="12"/>
      <c r="F522" s="12"/>
      <c r="G522" s="12"/>
      <c r="H522" s="12"/>
      <c r="I522" s="12"/>
      <c r="J522" s="12"/>
      <c r="K522" s="12" t="s">
        <v>540</v>
      </c>
      <c r="L522" s="12"/>
      <c r="M522" s="12"/>
    </row>
    <row r="523" spans="1:13">
      <c r="A523" s="12"/>
      <c r="B523" s="12"/>
      <c r="C523" s="12"/>
      <c r="D523" s="12"/>
      <c r="E523" s="12"/>
      <c r="F523" s="12"/>
      <c r="G523" s="12"/>
      <c r="H523" s="12"/>
      <c r="I523" s="12"/>
      <c r="J523" s="12"/>
      <c r="K523" s="12" t="s">
        <v>541</v>
      </c>
      <c r="L523" s="12"/>
      <c r="M523" s="12"/>
    </row>
    <row r="524" spans="1:13">
      <c r="A524" s="12"/>
      <c r="B524" s="12"/>
      <c r="C524" s="12"/>
      <c r="D524" s="12"/>
      <c r="E524" s="12"/>
      <c r="F524" s="12"/>
      <c r="G524" s="12"/>
      <c r="H524" s="12"/>
      <c r="I524" s="12"/>
      <c r="J524" s="12"/>
      <c r="K524" s="12" t="s">
        <v>542</v>
      </c>
      <c r="L524" s="12"/>
      <c r="M524" s="12"/>
    </row>
    <row r="525" spans="1:13">
      <c r="A525" s="12"/>
      <c r="B525" s="12"/>
      <c r="C525" s="12"/>
      <c r="D525" s="12"/>
      <c r="E525" s="12"/>
      <c r="F525" s="12"/>
      <c r="G525" s="12"/>
      <c r="H525" s="12"/>
      <c r="I525" s="12"/>
      <c r="J525" s="12"/>
      <c r="K525" s="12" t="s">
        <v>543</v>
      </c>
      <c r="L525" s="12"/>
      <c r="M525" s="12"/>
    </row>
    <row r="526" spans="1:13">
      <c r="A526" s="12"/>
      <c r="B526" s="12"/>
      <c r="C526" s="12"/>
      <c r="D526" s="12"/>
      <c r="E526" s="12"/>
      <c r="F526" s="12"/>
      <c r="G526" s="12"/>
      <c r="H526" s="12"/>
      <c r="I526" s="12"/>
      <c r="J526" s="12"/>
      <c r="K526" s="12" t="s">
        <v>544</v>
      </c>
      <c r="L526" s="12"/>
      <c r="M526" s="12"/>
    </row>
    <row r="527" spans="1:13">
      <c r="A527" s="12"/>
      <c r="B527" s="12"/>
      <c r="C527" s="12"/>
      <c r="D527" s="12"/>
      <c r="E527" s="12"/>
      <c r="F527" s="12"/>
      <c r="G527" s="12"/>
      <c r="H527" s="12"/>
      <c r="I527" s="12"/>
      <c r="J527" s="12"/>
      <c r="K527" s="12" t="s">
        <v>545</v>
      </c>
      <c r="L527" s="12"/>
      <c r="M527" s="12"/>
    </row>
    <row r="528" spans="1:13">
      <c r="A528" s="12"/>
      <c r="B528" s="12"/>
      <c r="C528" s="12"/>
      <c r="D528" s="12"/>
      <c r="E528" s="12"/>
      <c r="F528" s="12"/>
      <c r="G528" s="12"/>
      <c r="H528" s="12"/>
      <c r="I528" s="12"/>
      <c r="J528" s="12"/>
      <c r="K528" s="12" t="s">
        <v>546</v>
      </c>
      <c r="L528" s="12"/>
      <c r="M528" s="12"/>
    </row>
    <row r="529" spans="1:13">
      <c r="A529" s="12"/>
      <c r="B529" s="12"/>
      <c r="C529" s="12"/>
      <c r="D529" s="12"/>
      <c r="E529" s="12"/>
      <c r="F529" s="12"/>
      <c r="G529" s="12"/>
      <c r="H529" s="12"/>
      <c r="I529" s="12"/>
      <c r="J529" s="12"/>
      <c r="K529" s="12" t="s">
        <v>547</v>
      </c>
      <c r="L529" s="12"/>
      <c r="M529" s="12"/>
    </row>
    <row r="530" spans="1:13">
      <c r="A530" s="12"/>
      <c r="B530" s="12"/>
      <c r="C530" s="12"/>
      <c r="D530" s="12"/>
      <c r="E530" s="12"/>
      <c r="F530" s="12"/>
      <c r="G530" s="12"/>
      <c r="H530" s="12"/>
      <c r="I530" s="12"/>
      <c r="J530" s="12"/>
      <c r="K530" s="12" t="s">
        <v>548</v>
      </c>
      <c r="L530" s="12"/>
      <c r="M530" s="12"/>
    </row>
    <row r="531" spans="1:13">
      <c r="A531" s="12"/>
      <c r="B531" s="12"/>
      <c r="C531" s="12"/>
      <c r="D531" s="12"/>
      <c r="E531" s="12"/>
      <c r="F531" s="12"/>
      <c r="G531" s="12"/>
      <c r="H531" s="12"/>
      <c r="I531" s="12"/>
      <c r="J531" s="12"/>
      <c r="K531" s="12" t="s">
        <v>549</v>
      </c>
      <c r="L531" s="12"/>
      <c r="M531" s="12"/>
    </row>
    <row r="532" spans="1:13">
      <c r="A532" s="12"/>
      <c r="B532" s="12"/>
      <c r="C532" s="12"/>
      <c r="D532" s="12"/>
      <c r="E532" s="12"/>
      <c r="F532" s="12"/>
      <c r="G532" s="12"/>
      <c r="H532" s="12"/>
      <c r="I532" s="12"/>
      <c r="J532" s="12"/>
      <c r="K532" s="12" t="s">
        <v>550</v>
      </c>
      <c r="L532" s="12"/>
      <c r="M532" s="12"/>
    </row>
    <row r="533" spans="1:13">
      <c r="A533" s="12"/>
      <c r="B533" s="12"/>
      <c r="C533" s="12"/>
      <c r="D533" s="12"/>
      <c r="E533" s="12"/>
      <c r="F533" s="12"/>
      <c r="G533" s="12"/>
      <c r="H533" s="12"/>
      <c r="I533" s="12"/>
      <c r="J533" s="12"/>
      <c r="K533" s="12" t="s">
        <v>551</v>
      </c>
      <c r="L533" s="12"/>
      <c r="M533" s="12"/>
    </row>
    <row r="534" spans="1:13">
      <c r="A534" s="12"/>
      <c r="B534" s="12"/>
      <c r="C534" s="12"/>
      <c r="D534" s="12"/>
      <c r="E534" s="12"/>
      <c r="F534" s="12"/>
      <c r="G534" s="12"/>
      <c r="H534" s="12"/>
      <c r="I534" s="12"/>
      <c r="J534" s="12"/>
      <c r="K534" s="12" t="s">
        <v>552</v>
      </c>
      <c r="L534" s="12"/>
      <c r="M534" s="12"/>
    </row>
    <row r="535" spans="1:13">
      <c r="A535" s="12"/>
      <c r="B535" s="12"/>
      <c r="C535" s="12"/>
      <c r="D535" s="12"/>
      <c r="E535" s="12"/>
      <c r="F535" s="12"/>
      <c r="G535" s="12"/>
      <c r="H535" s="12"/>
      <c r="I535" s="12"/>
      <c r="J535" s="12"/>
      <c r="K535" s="12" t="s">
        <v>553</v>
      </c>
      <c r="L535" s="12"/>
      <c r="M535" s="12"/>
    </row>
    <row r="536" spans="1:13">
      <c r="A536" s="12"/>
      <c r="B536" s="12"/>
      <c r="C536" s="12"/>
      <c r="D536" s="12"/>
      <c r="E536" s="12"/>
      <c r="F536" s="12"/>
      <c r="G536" s="12"/>
      <c r="H536" s="12"/>
      <c r="I536" s="12"/>
      <c r="J536" s="12"/>
      <c r="K536" s="12" t="s">
        <v>554</v>
      </c>
      <c r="L536" s="12"/>
      <c r="M536" s="12"/>
    </row>
    <row r="537" spans="1:13">
      <c r="A537" s="12"/>
      <c r="B537" s="12"/>
      <c r="C537" s="12"/>
      <c r="D537" s="12"/>
      <c r="E537" s="12"/>
      <c r="F537" s="12"/>
      <c r="G537" s="12"/>
      <c r="H537" s="12"/>
      <c r="I537" s="12"/>
      <c r="J537" s="12"/>
      <c r="K537" s="12" t="s">
        <v>555</v>
      </c>
      <c r="L537" s="12"/>
      <c r="M537" s="12"/>
    </row>
  </sheetData>
  <sortState xmlns:xlrd2="http://schemas.microsoft.com/office/spreadsheetml/2017/richdata2" ref="A6:A32">
    <sortCondition ref="A6"/>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K434"/>
  <sheetViews>
    <sheetView showGridLines="0" zoomScale="113" zoomScaleNormal="80" workbookViewId="0">
      <pane ySplit="1" topLeftCell="A2" activePane="bottomLeft" state="frozen"/>
      <selection activeCell="B25" sqref="B25:J32"/>
      <selection pane="bottomLeft" activeCell="B25" sqref="B25:J32"/>
    </sheetView>
  </sheetViews>
  <sheetFormatPr defaultColWidth="8.81640625" defaultRowHeight="14.5"/>
  <cols>
    <col min="1" max="2" width="18.08984375" style="2" customWidth="1"/>
    <col min="3" max="3" width="18.08984375" customWidth="1"/>
    <col min="4" max="4" width="26.08984375" style="36" bestFit="1" customWidth="1"/>
    <col min="5" max="5" width="18.08984375" style="36" customWidth="1"/>
    <col min="6" max="6" width="18.08984375" customWidth="1"/>
    <col min="7" max="7" width="18.08984375" style="36" customWidth="1"/>
    <col min="8" max="8" width="18.08984375" customWidth="1"/>
  </cols>
  <sheetData>
    <row r="1" spans="1:11">
      <c r="A1" s="15" t="s">
        <v>769</v>
      </c>
      <c r="B1" s="15" t="s">
        <v>770</v>
      </c>
      <c r="C1" s="4" t="s">
        <v>556</v>
      </c>
      <c r="D1" s="34" t="s">
        <v>567</v>
      </c>
      <c r="E1" s="34" t="s">
        <v>568</v>
      </c>
      <c r="F1" s="10" t="s">
        <v>559</v>
      </c>
      <c r="G1" s="34" t="s">
        <v>17</v>
      </c>
    </row>
    <row r="2" spans="1:11">
      <c r="A2" s="13" t="str">
        <f>UsedForPicklists!$C$3</f>
        <v>RUS</v>
      </c>
      <c r="B2" s="13" t="str">
        <f>TEXT('File Input'!$C$11,"yyyymmdd")</f>
        <v>yyyymmdd</v>
      </c>
      <c r="C2" s="37" t="str">
        <f>IF(VALUE(LEFT($E2,4))&lt;YEAR('File Input'!$C$11),"Actual",IF(VALUE(LEFT($E2,4))&gt;YEAR('File Input'!$C$11),"Forecast",IF(VALUE(RIGHT($E2,2))&lt;MONTH('File Input'!$C$11),"Actual","Forecast")))</f>
        <v>Actual</v>
      </c>
      <c r="D2" s="13" t="str">
        <f>'Buy Forecast by Month'!$B$6</f>
        <v>RU-Russia</v>
      </c>
      <c r="E2" s="13" t="str">
        <f t="shared" ref="E2:E10" si="0">TEXT(202101,0)</f>
        <v>202101</v>
      </c>
      <c r="F2" s="6" t="s">
        <v>616</v>
      </c>
      <c r="G2" s="35" t="e">
        <f>IF(ISBLANK(INDEX('Buy Forecast by Month'!$B$7:$Z$17,MATCH($F2,'Buy Forecast by Month'!$B$7:$B$17,0),MATCH(ForecastByProduct!$E2,'Buy Forecast by Month'!$B$7:$Z$7,0))),"",INDEX('Buy Forecast by Month'!$B$7:$Z$17,MATCH($F2,'Buy Forecast by Month'!$B$7:$B$17,0),MATCH(ForecastByProduct!$E2,'Buy Forecast by Month'!$B$7:$Z$7,0)))</f>
        <v>#N/A</v>
      </c>
      <c r="H2" s="17"/>
    </row>
    <row r="3" spans="1:11" s="11" customFormat="1">
      <c r="A3" s="13" t="str">
        <f>UsedForPicklists!$C$3</f>
        <v>RUS</v>
      </c>
      <c r="B3" s="13" t="str">
        <f>TEXT('File Input'!$C$11,"yyyymmdd")</f>
        <v>yyyymmdd</v>
      </c>
      <c r="C3" s="37" t="str">
        <f>IF(VALUE(LEFT($E3,4))&lt;YEAR('File Input'!$C$11),"Actual",IF(VALUE(LEFT($E3,4))&gt;YEAR('File Input'!$C$11),"Forecast",IF(VALUE(RIGHT($E3,2))&lt;MONTH('File Input'!$C$11),"Actual","Forecast")))</f>
        <v>Actual</v>
      </c>
      <c r="D3" s="13" t="str">
        <f>'Buy Forecast by Month'!$B$6</f>
        <v>RU-Russia</v>
      </c>
      <c r="E3" s="13" t="str">
        <f t="shared" si="0"/>
        <v>202101</v>
      </c>
      <c r="F3" s="13" t="s">
        <v>618</v>
      </c>
      <c r="G3" s="35" t="e">
        <f>IF(ISBLANK(INDEX('Buy Forecast by Month'!$B$7:$Z$17,MATCH($F3,'Buy Forecast by Month'!$B$7:$B$17,0),MATCH(ForecastByProduct!$E3,'Buy Forecast by Month'!$B$7:$Z$7,0))),"",INDEX('Buy Forecast by Month'!$B$7:$Z$17,MATCH($F3,'Buy Forecast by Month'!$B$7:$B$17,0),MATCH(ForecastByProduct!$E3,'Buy Forecast by Month'!$B$7:$Z$7,0)))</f>
        <v>#N/A</v>
      </c>
      <c r="H3" s="17"/>
      <c r="K3" s="81"/>
    </row>
    <row r="4" spans="1:11" s="11" customFormat="1">
      <c r="A4" s="13" t="str">
        <f>UsedForPicklists!$C$3</f>
        <v>RUS</v>
      </c>
      <c r="B4" s="13" t="str">
        <f>TEXT('File Input'!$C$11,"yyyymmdd")</f>
        <v>yyyymmdd</v>
      </c>
      <c r="C4" s="37" t="str">
        <f>IF(VALUE(LEFT($E4,4))&lt;YEAR('File Input'!$C$11),"Actual",IF(VALUE(LEFT($E4,4))&gt;YEAR('File Input'!$C$11),"Forecast",IF(VALUE(RIGHT($E4,2))&lt;MONTH('File Input'!$C$11),"Actual","Forecast")))</f>
        <v>Actual</v>
      </c>
      <c r="D4" s="13" t="str">
        <f>'Buy Forecast by Month'!$B$6</f>
        <v>RU-Russia</v>
      </c>
      <c r="E4" s="13" t="str">
        <f t="shared" si="0"/>
        <v>202101</v>
      </c>
      <c r="F4" s="13" t="s">
        <v>573</v>
      </c>
      <c r="G4" s="35" t="e">
        <f>IF(ISBLANK(INDEX('Buy Forecast by Month'!$B$7:$Z$17,MATCH($F4,'Buy Forecast by Month'!$B$7:$B$17,0),MATCH(ForecastByProduct!$E4,'Buy Forecast by Month'!$B$7:$Z$7,0))),"",INDEX('Buy Forecast by Month'!$B$7:$Z$17,MATCH($F4,'Buy Forecast by Month'!$B$7:$B$17,0),MATCH(ForecastByProduct!$E4,'Buy Forecast by Month'!$B$7:$Z$7,0)))</f>
        <v>#N/A</v>
      </c>
      <c r="H4" s="17"/>
    </row>
    <row r="5" spans="1:11" s="11" customFormat="1">
      <c r="A5" s="13" t="str">
        <f>UsedForPicklists!$C$3</f>
        <v>RUS</v>
      </c>
      <c r="B5" s="13" t="str">
        <f>TEXT('File Input'!$C$11,"yyyymmdd")</f>
        <v>yyyymmdd</v>
      </c>
      <c r="C5" s="37" t="str">
        <f>IF(VALUE(LEFT($E5,4))&lt;YEAR('File Input'!$C$11),"Actual",IF(VALUE(LEFT($E5,4))&gt;YEAR('File Input'!$C$11),"Forecast",IF(VALUE(RIGHT($E5,2))&lt;MONTH('File Input'!$C$11),"Actual","Forecast")))</f>
        <v>Actual</v>
      </c>
      <c r="D5" s="13" t="str">
        <f>'Buy Forecast by Month'!$B$6</f>
        <v>RU-Russia</v>
      </c>
      <c r="E5" s="13" t="str">
        <f t="shared" si="0"/>
        <v>202101</v>
      </c>
      <c r="F5" s="13" t="s">
        <v>854</v>
      </c>
      <c r="G5" s="35" t="e">
        <f>IF(ISBLANK(INDEX('Buy Forecast by Month'!$B$7:$Z$17,MATCH($F5,'Buy Forecast by Month'!$B$7:$B$17,0),MATCH(ForecastByProduct!$E5,'Buy Forecast by Month'!$B$7:$Z$7,0))),"",INDEX('Buy Forecast by Month'!$B$7:$Z$17,MATCH($F5,'Buy Forecast by Month'!$B$7:$B$17,0),MATCH(ForecastByProduct!$E5,'Buy Forecast by Month'!$B$7:$Z$7,0)))</f>
        <v>#N/A</v>
      </c>
      <c r="H5" s="17"/>
    </row>
    <row r="6" spans="1:11" s="11" customFormat="1">
      <c r="A6" s="13" t="str">
        <f>UsedForPicklists!$C$3</f>
        <v>RUS</v>
      </c>
      <c r="B6" s="13" t="str">
        <f>TEXT('File Input'!$C$11,"yyyymmdd")</f>
        <v>yyyymmdd</v>
      </c>
      <c r="C6" s="37" t="str">
        <f>IF(VALUE(LEFT($E6,4))&lt;YEAR('File Input'!$C$11),"Actual",IF(VALUE(LEFT($E6,4))&gt;YEAR('File Input'!$C$11),"Forecast",IF(VALUE(RIGHT($E6,2))&lt;MONTH('File Input'!$C$11),"Actual","Forecast")))</f>
        <v>Actual</v>
      </c>
      <c r="D6" s="13" t="str">
        <f>'Buy Forecast by Month'!$B$6</f>
        <v>RU-Russia</v>
      </c>
      <c r="E6" s="13" t="str">
        <f t="shared" si="0"/>
        <v>202101</v>
      </c>
      <c r="F6" s="13" t="s">
        <v>855</v>
      </c>
      <c r="G6" s="35" t="e">
        <f>IF(ISBLANK(INDEX('Buy Forecast by Month'!$B$7:$Z$17,MATCH($F6,'Buy Forecast by Month'!$B$7:$B$17,0),MATCH(ForecastByProduct!$E6,'Buy Forecast by Month'!$B$7:$Z$7,0))),"",INDEX('Buy Forecast by Month'!$B$7:$Z$17,MATCH($F6,'Buy Forecast by Month'!$B$7:$B$17,0),MATCH(ForecastByProduct!$E6,'Buy Forecast by Month'!$B$7:$Z$7,0)))</f>
        <v>#N/A</v>
      </c>
      <c r="H6" s="17"/>
    </row>
    <row r="7" spans="1:11" s="11" customFormat="1">
      <c r="A7" s="13" t="str">
        <f>UsedForPicklists!$C$3</f>
        <v>RUS</v>
      </c>
      <c r="B7" s="13" t="str">
        <f>TEXT('File Input'!$C$11,"yyyymmdd")</f>
        <v>yyyymmdd</v>
      </c>
      <c r="C7" s="37" t="str">
        <f>IF(VALUE(LEFT($E7,4))&lt;YEAR('File Input'!$C$11),"Actual",IF(VALUE(LEFT($E7,4))&gt;YEAR('File Input'!$C$11),"Forecast",IF(VALUE(RIGHT($E7,2))&lt;MONTH('File Input'!$C$11),"Actual","Forecast")))</f>
        <v>Actual</v>
      </c>
      <c r="D7" s="13" t="str">
        <f>'Buy Forecast by Month'!$B$6</f>
        <v>RU-Russia</v>
      </c>
      <c r="E7" s="13" t="str">
        <f t="shared" si="0"/>
        <v>202101</v>
      </c>
      <c r="F7" s="13" t="s">
        <v>856</v>
      </c>
      <c r="G7" s="35" t="e">
        <f>IF(ISBLANK(INDEX('Buy Forecast by Month'!$B$7:$Z$17,MATCH($F7,'Buy Forecast by Month'!$B$7:$B$17,0),MATCH(ForecastByProduct!$E7,'Buy Forecast by Month'!$B$7:$Z$7,0))),"",INDEX('Buy Forecast by Month'!$B$7:$Z$17,MATCH($F7,'Buy Forecast by Month'!$B$7:$B$17,0),MATCH(ForecastByProduct!$E7,'Buy Forecast by Month'!$B$7:$Z$7,0)))</f>
        <v>#N/A</v>
      </c>
      <c r="H7" s="17"/>
    </row>
    <row r="8" spans="1:11" s="11" customFormat="1">
      <c r="A8" s="13" t="str">
        <f>UsedForPicklists!$C$3</f>
        <v>RUS</v>
      </c>
      <c r="B8" s="13" t="str">
        <f>TEXT('File Input'!$C$11,"yyyymmdd")</f>
        <v>yyyymmdd</v>
      </c>
      <c r="C8" s="37" t="str">
        <f>IF(VALUE(LEFT($E8,4))&lt;YEAR('File Input'!$C$11),"Actual",IF(VALUE(LEFT($E8,4))&gt;YEAR('File Input'!$C$11),"Forecast",IF(VALUE(RIGHT($E8,2))&lt;MONTH('File Input'!$C$11),"Actual","Forecast")))</f>
        <v>Actual</v>
      </c>
      <c r="D8" s="13" t="str">
        <f>'Buy Forecast by Month'!$B$6</f>
        <v>RU-Russia</v>
      </c>
      <c r="E8" s="13" t="str">
        <f t="shared" si="0"/>
        <v>202101</v>
      </c>
      <c r="F8" s="13" t="s">
        <v>564</v>
      </c>
      <c r="G8" s="35" t="e">
        <f>IF(ISBLANK(INDEX('Buy Forecast by Month'!$B$7:$Z$17,MATCH($F8,'Buy Forecast by Month'!$B$7:$B$17,0),MATCH(ForecastByProduct!$E8,'Buy Forecast by Month'!$B$7:$Z$7,0))),"",INDEX('Buy Forecast by Month'!$B$7:$Z$17,MATCH($F8,'Buy Forecast by Month'!$B$7:$B$17,0),MATCH(ForecastByProduct!$E8,'Buy Forecast by Month'!$B$7:$Z$7,0)))</f>
        <v>#N/A</v>
      </c>
      <c r="H8" s="17"/>
    </row>
    <row r="9" spans="1:11" s="11" customFormat="1">
      <c r="A9" s="13" t="str">
        <f>UsedForPicklists!$C$3</f>
        <v>RUS</v>
      </c>
      <c r="B9" s="13" t="str">
        <f>TEXT('File Input'!$C$11,"yyyymmdd")</f>
        <v>yyyymmdd</v>
      </c>
      <c r="C9" s="37" t="str">
        <f>IF(VALUE(LEFT($E9,4))&lt;YEAR('File Input'!$C$11),"Actual",IF(VALUE(LEFT($E9,4))&gt;YEAR('File Input'!$C$11),"Forecast",IF(VALUE(RIGHT($E9,2))&lt;MONTH('File Input'!$C$11),"Actual","Forecast")))</f>
        <v>Actual</v>
      </c>
      <c r="D9" s="13" t="str">
        <f>'Buy Forecast by Month'!$B$6</f>
        <v>RU-Russia</v>
      </c>
      <c r="E9" s="13" t="str">
        <f t="shared" si="0"/>
        <v>202101</v>
      </c>
      <c r="F9" s="13" t="s">
        <v>562</v>
      </c>
      <c r="G9" s="35" t="e">
        <f>IF(ISBLANK(INDEX('Buy Forecast by Month'!$B$7:$Z$17,MATCH($F9,'Buy Forecast by Month'!$B$7:$B$17,0),MATCH(ForecastByProduct!$E9,'Buy Forecast by Month'!$B$7:$Z$7,0))),"",INDEX('Buy Forecast by Month'!$B$7:$Z$17,MATCH($F9,'Buy Forecast by Month'!$B$7:$B$17,0),MATCH(ForecastByProduct!$E9,'Buy Forecast by Month'!$B$7:$Z$7,0)))</f>
        <v>#N/A</v>
      </c>
      <c r="H9" s="17"/>
    </row>
    <row r="10" spans="1:11" s="11" customFormat="1">
      <c r="A10" s="13" t="str">
        <f>UsedForPicklists!$C$3</f>
        <v>RUS</v>
      </c>
      <c r="B10" s="13" t="str">
        <f>TEXT('File Input'!$C$11,"yyyymmdd")</f>
        <v>yyyymmdd</v>
      </c>
      <c r="C10" s="37" t="str">
        <f>IF(VALUE(LEFT($E10,4))&lt;YEAR('File Input'!$C$11),"Actual",IF(VALUE(LEFT($E10,4))&gt;YEAR('File Input'!$C$11),"Forecast",IF(VALUE(RIGHT($E10,2))&lt;MONTH('File Input'!$C$11),"Actual","Forecast")))</f>
        <v>Actual</v>
      </c>
      <c r="D10" s="13" t="str">
        <f>'Buy Forecast by Month'!$B$6</f>
        <v>RU-Russia</v>
      </c>
      <c r="E10" s="13" t="str">
        <f t="shared" si="0"/>
        <v>202101</v>
      </c>
      <c r="F10" s="13" t="s">
        <v>563</v>
      </c>
      <c r="G10" s="35" t="e">
        <f>IF(ISBLANK(INDEX('Buy Forecast by Month'!$B$7:$Z$17,MATCH($F10,'Buy Forecast by Month'!$B$7:$B$17,0),MATCH(ForecastByProduct!$E10,'Buy Forecast by Month'!$B$7:$Z$7,0))),"",INDEX('Buy Forecast by Month'!$B$7:$Z$17,MATCH($F10,'Buy Forecast by Month'!$B$7:$B$17,0),MATCH(ForecastByProduct!$E10,'Buy Forecast by Month'!$B$7:$Z$7,0)))</f>
        <v>#N/A</v>
      </c>
      <c r="H10" s="17"/>
    </row>
    <row r="11" spans="1:11" s="11" customFormat="1">
      <c r="A11" s="13" t="str">
        <f>UsedForPicklists!$C$3</f>
        <v>RUS</v>
      </c>
      <c r="B11" s="13" t="str">
        <f>TEXT('File Input'!$C$11,"yyyymmdd")</f>
        <v>yyyymmdd</v>
      </c>
      <c r="C11" s="37" t="str">
        <f>IF(VALUE(LEFT($E11,4))&lt;YEAR('File Input'!$C$11),"Actual",IF(VALUE(LEFT($E11,4))&gt;YEAR('File Input'!$C$11),"Forecast",IF(VALUE(RIGHT($E11,2))&lt;MONTH('File Input'!$C$11),"Actual","Forecast")))</f>
        <v>Actual</v>
      </c>
      <c r="D11" s="13" t="str">
        <f>'Buy Forecast by Month'!$B$6</f>
        <v>RU-Russia</v>
      </c>
      <c r="E11" s="13" t="str">
        <f t="shared" ref="E11:E19" si="1">TEXT(202102,0)</f>
        <v>202102</v>
      </c>
      <c r="F11" s="13" t="s">
        <v>616</v>
      </c>
      <c r="G11" s="35" t="e">
        <f>IF(ISBLANK(INDEX('Buy Forecast by Month'!$B$7:$Z$17,MATCH($F11,'Buy Forecast by Month'!$B$7:$B$17,0),MATCH(ForecastByProduct!$E11,'Buy Forecast by Month'!$B$7:$Z$7,0))),"",INDEX('Buy Forecast by Month'!$B$7:$Z$17,MATCH($F11,'Buy Forecast by Month'!$B$7:$B$17,0),MATCH(ForecastByProduct!$E11,'Buy Forecast by Month'!$B$7:$Z$7,0)))</f>
        <v>#N/A</v>
      </c>
      <c r="H11" s="17"/>
    </row>
    <row r="12" spans="1:11" s="11" customFormat="1">
      <c r="A12" s="13" t="str">
        <f>UsedForPicklists!$C$3</f>
        <v>RUS</v>
      </c>
      <c r="B12" s="13" t="str">
        <f>TEXT('File Input'!$C$11,"yyyymmdd")</f>
        <v>yyyymmdd</v>
      </c>
      <c r="C12" s="37" t="str">
        <f>IF(VALUE(LEFT($E12,4))&lt;YEAR('File Input'!$C$11),"Actual",IF(VALUE(LEFT($E12,4))&gt;YEAR('File Input'!$C$11),"Forecast",IF(VALUE(RIGHT($E12,2))&lt;MONTH('File Input'!$C$11),"Actual","Forecast")))</f>
        <v>Actual</v>
      </c>
      <c r="D12" s="13" t="str">
        <f>'Buy Forecast by Month'!$B$6</f>
        <v>RU-Russia</v>
      </c>
      <c r="E12" s="13" t="str">
        <f t="shared" si="1"/>
        <v>202102</v>
      </c>
      <c r="F12" s="13" t="s">
        <v>618</v>
      </c>
      <c r="G12" s="35" t="e">
        <f>IF(ISBLANK(INDEX('Buy Forecast by Month'!$B$7:$Z$17,MATCH($F12,'Buy Forecast by Month'!$B$7:$B$17,0),MATCH(ForecastByProduct!$E12,'Buy Forecast by Month'!$B$7:$Z$7,0))),"",INDEX('Buy Forecast by Month'!$B$7:$Z$17,MATCH($F12,'Buy Forecast by Month'!$B$7:$B$17,0),MATCH(ForecastByProduct!$E12,'Buy Forecast by Month'!$B$7:$Z$7,0)))</f>
        <v>#N/A</v>
      </c>
      <c r="H12" s="17"/>
    </row>
    <row r="13" spans="1:11" s="11" customFormat="1">
      <c r="A13" s="13" t="str">
        <f>UsedForPicklists!$C$3</f>
        <v>RUS</v>
      </c>
      <c r="B13" s="13" t="str">
        <f>TEXT('File Input'!$C$11,"yyyymmdd")</f>
        <v>yyyymmdd</v>
      </c>
      <c r="C13" s="37" t="str">
        <f>IF(VALUE(LEFT($E13,4))&lt;YEAR('File Input'!$C$11),"Actual",IF(VALUE(LEFT($E13,4))&gt;YEAR('File Input'!$C$11),"Forecast",IF(VALUE(RIGHT($E13,2))&lt;MONTH('File Input'!$C$11),"Actual","Forecast")))</f>
        <v>Actual</v>
      </c>
      <c r="D13" s="13" t="str">
        <f>'Buy Forecast by Month'!$B$6</f>
        <v>RU-Russia</v>
      </c>
      <c r="E13" s="13" t="str">
        <f t="shared" si="1"/>
        <v>202102</v>
      </c>
      <c r="F13" s="13" t="s">
        <v>573</v>
      </c>
      <c r="G13" s="35" t="e">
        <f>IF(ISBLANK(INDEX('Buy Forecast by Month'!$B$7:$Z$17,MATCH($F13,'Buy Forecast by Month'!$B$7:$B$17,0),MATCH(ForecastByProduct!$E13,'Buy Forecast by Month'!$B$7:$Z$7,0))),"",INDEX('Buy Forecast by Month'!$B$7:$Z$17,MATCH($F13,'Buy Forecast by Month'!$B$7:$B$17,0),MATCH(ForecastByProduct!$E13,'Buy Forecast by Month'!$B$7:$Z$7,0)))</f>
        <v>#N/A</v>
      </c>
      <c r="H13" s="17"/>
    </row>
    <row r="14" spans="1:11" s="11" customFormat="1">
      <c r="A14" s="13" t="str">
        <f>UsedForPicklists!$C$3</f>
        <v>RUS</v>
      </c>
      <c r="B14" s="13" t="str">
        <f>TEXT('File Input'!$C$11,"yyyymmdd")</f>
        <v>yyyymmdd</v>
      </c>
      <c r="C14" s="37" t="str">
        <f>IF(VALUE(LEFT($E14,4))&lt;YEAR('File Input'!$C$11),"Actual",IF(VALUE(LEFT($E14,4))&gt;YEAR('File Input'!$C$11),"Forecast",IF(VALUE(RIGHT($E14,2))&lt;MONTH('File Input'!$C$11),"Actual","Forecast")))</f>
        <v>Actual</v>
      </c>
      <c r="D14" s="13" t="str">
        <f>'Buy Forecast by Month'!$B$6</f>
        <v>RU-Russia</v>
      </c>
      <c r="E14" s="13" t="str">
        <f t="shared" si="1"/>
        <v>202102</v>
      </c>
      <c r="F14" s="13" t="s">
        <v>854</v>
      </c>
      <c r="G14" s="35" t="e">
        <f>IF(ISBLANK(INDEX('Buy Forecast by Month'!$B$7:$Z$17,MATCH($F14,'Buy Forecast by Month'!$B$7:$B$17,0),MATCH(ForecastByProduct!$E14,'Buy Forecast by Month'!$B$7:$Z$7,0))),"",INDEX('Buy Forecast by Month'!$B$7:$Z$17,MATCH($F14,'Buy Forecast by Month'!$B$7:$B$17,0),MATCH(ForecastByProduct!$E14,'Buy Forecast by Month'!$B$7:$Z$7,0)))</f>
        <v>#N/A</v>
      </c>
      <c r="H14" s="17"/>
    </row>
    <row r="15" spans="1:11" s="11" customFormat="1">
      <c r="A15" s="13" t="str">
        <f>UsedForPicklists!$C$3</f>
        <v>RUS</v>
      </c>
      <c r="B15" s="13" t="str">
        <f>TEXT('File Input'!$C$11,"yyyymmdd")</f>
        <v>yyyymmdd</v>
      </c>
      <c r="C15" s="37" t="str">
        <f>IF(VALUE(LEFT($E15,4))&lt;YEAR('File Input'!$C$11),"Actual",IF(VALUE(LEFT($E15,4))&gt;YEAR('File Input'!$C$11),"Forecast",IF(VALUE(RIGHT($E15,2))&lt;MONTH('File Input'!$C$11),"Actual","Forecast")))</f>
        <v>Actual</v>
      </c>
      <c r="D15" s="13" t="str">
        <f>'Buy Forecast by Month'!$B$6</f>
        <v>RU-Russia</v>
      </c>
      <c r="E15" s="13" t="str">
        <f t="shared" si="1"/>
        <v>202102</v>
      </c>
      <c r="F15" s="13" t="s">
        <v>855</v>
      </c>
      <c r="G15" s="35" t="e">
        <f>IF(ISBLANK(INDEX('Buy Forecast by Month'!$B$7:$Z$17,MATCH($F15,'Buy Forecast by Month'!$B$7:$B$17,0),MATCH(ForecastByProduct!$E15,'Buy Forecast by Month'!$B$7:$Z$7,0))),"",INDEX('Buy Forecast by Month'!$B$7:$Z$17,MATCH($F15,'Buy Forecast by Month'!$B$7:$B$17,0),MATCH(ForecastByProduct!$E15,'Buy Forecast by Month'!$B$7:$Z$7,0)))</f>
        <v>#N/A</v>
      </c>
      <c r="H15" s="17"/>
    </row>
    <row r="16" spans="1:11" s="11" customFormat="1">
      <c r="A16" s="13" t="str">
        <f>UsedForPicklists!$C$3</f>
        <v>RUS</v>
      </c>
      <c r="B16" s="13" t="str">
        <f>TEXT('File Input'!$C$11,"yyyymmdd")</f>
        <v>yyyymmdd</v>
      </c>
      <c r="C16" s="37" t="str">
        <f>IF(VALUE(LEFT($E16,4))&lt;YEAR('File Input'!$C$11),"Actual",IF(VALUE(LEFT($E16,4))&gt;YEAR('File Input'!$C$11),"Forecast",IF(VALUE(RIGHT($E16,2))&lt;MONTH('File Input'!$C$11),"Actual","Forecast")))</f>
        <v>Actual</v>
      </c>
      <c r="D16" s="13" t="str">
        <f>'Buy Forecast by Month'!$B$6</f>
        <v>RU-Russia</v>
      </c>
      <c r="E16" s="13" t="str">
        <f t="shared" si="1"/>
        <v>202102</v>
      </c>
      <c r="F16" s="13" t="s">
        <v>856</v>
      </c>
      <c r="G16" s="35" t="e">
        <f>IF(ISBLANK(INDEX('Buy Forecast by Month'!$B$7:$Z$17,MATCH($F16,'Buy Forecast by Month'!$B$7:$B$17,0),MATCH(ForecastByProduct!$E16,'Buy Forecast by Month'!$B$7:$Z$7,0))),"",INDEX('Buy Forecast by Month'!$B$7:$Z$17,MATCH($F16,'Buy Forecast by Month'!$B$7:$B$17,0),MATCH(ForecastByProduct!$E16,'Buy Forecast by Month'!$B$7:$Z$7,0)))</f>
        <v>#N/A</v>
      </c>
      <c r="H16" s="17"/>
    </row>
    <row r="17" spans="1:8" s="11" customFormat="1">
      <c r="A17" s="13" t="str">
        <f>UsedForPicklists!$C$3</f>
        <v>RUS</v>
      </c>
      <c r="B17" s="13" t="str">
        <f>TEXT('File Input'!$C$11,"yyyymmdd")</f>
        <v>yyyymmdd</v>
      </c>
      <c r="C17" s="37" t="str">
        <f>IF(VALUE(LEFT($E17,4))&lt;YEAR('File Input'!$C$11),"Actual",IF(VALUE(LEFT($E17,4))&gt;YEAR('File Input'!$C$11),"Forecast",IF(VALUE(RIGHT($E17,2))&lt;MONTH('File Input'!$C$11),"Actual","Forecast")))</f>
        <v>Actual</v>
      </c>
      <c r="D17" s="13" t="str">
        <f>'Buy Forecast by Month'!$B$6</f>
        <v>RU-Russia</v>
      </c>
      <c r="E17" s="13" t="str">
        <f t="shared" si="1"/>
        <v>202102</v>
      </c>
      <c r="F17" s="13" t="s">
        <v>564</v>
      </c>
      <c r="G17" s="35" t="e">
        <f>IF(ISBLANK(INDEX('Buy Forecast by Month'!$B$7:$Z$17,MATCH($F17,'Buy Forecast by Month'!$B$7:$B$17,0),MATCH(ForecastByProduct!$E17,'Buy Forecast by Month'!$B$7:$Z$7,0))),"",INDEX('Buy Forecast by Month'!$B$7:$Z$17,MATCH($F17,'Buy Forecast by Month'!$B$7:$B$17,0),MATCH(ForecastByProduct!$E17,'Buy Forecast by Month'!$B$7:$Z$7,0)))</f>
        <v>#N/A</v>
      </c>
      <c r="H17" s="17"/>
    </row>
    <row r="18" spans="1:8" s="11" customFormat="1">
      <c r="A18" s="13" t="str">
        <f>UsedForPicklists!$C$3</f>
        <v>RUS</v>
      </c>
      <c r="B18" s="13" t="str">
        <f>TEXT('File Input'!$C$11,"yyyymmdd")</f>
        <v>yyyymmdd</v>
      </c>
      <c r="C18" s="37" t="str">
        <f>IF(VALUE(LEFT($E18,4))&lt;YEAR('File Input'!$C$11),"Actual",IF(VALUE(LEFT($E18,4))&gt;YEAR('File Input'!$C$11),"Forecast",IF(VALUE(RIGHT($E18,2))&lt;MONTH('File Input'!$C$11),"Actual","Forecast")))</f>
        <v>Actual</v>
      </c>
      <c r="D18" s="13" t="str">
        <f>'Buy Forecast by Month'!$B$6</f>
        <v>RU-Russia</v>
      </c>
      <c r="E18" s="13" t="str">
        <f t="shared" si="1"/>
        <v>202102</v>
      </c>
      <c r="F18" s="13" t="s">
        <v>562</v>
      </c>
      <c r="G18" s="35" t="e">
        <f>IF(ISBLANK(INDEX('Buy Forecast by Month'!$B$7:$Z$17,MATCH($F18,'Buy Forecast by Month'!$B$7:$B$17,0),MATCH(ForecastByProduct!$E18,'Buy Forecast by Month'!$B$7:$Z$7,0))),"",INDEX('Buy Forecast by Month'!$B$7:$Z$17,MATCH($F18,'Buy Forecast by Month'!$B$7:$B$17,0),MATCH(ForecastByProduct!$E18,'Buy Forecast by Month'!$B$7:$Z$7,0)))</f>
        <v>#N/A</v>
      </c>
      <c r="H18" s="17"/>
    </row>
    <row r="19" spans="1:8" s="11" customFormat="1">
      <c r="A19" s="13" t="str">
        <f>UsedForPicklists!$C$3</f>
        <v>RUS</v>
      </c>
      <c r="B19" s="13" t="str">
        <f>TEXT('File Input'!$C$11,"yyyymmdd")</f>
        <v>yyyymmdd</v>
      </c>
      <c r="C19" s="37" t="str">
        <f>IF(VALUE(LEFT($E19,4))&lt;YEAR('File Input'!$C$11),"Actual",IF(VALUE(LEFT($E19,4))&gt;YEAR('File Input'!$C$11),"Forecast",IF(VALUE(RIGHT($E19,2))&lt;MONTH('File Input'!$C$11),"Actual","Forecast")))</f>
        <v>Actual</v>
      </c>
      <c r="D19" s="13" t="str">
        <f>'Buy Forecast by Month'!$B$6</f>
        <v>RU-Russia</v>
      </c>
      <c r="E19" s="13" t="str">
        <f t="shared" si="1"/>
        <v>202102</v>
      </c>
      <c r="F19" s="13" t="s">
        <v>563</v>
      </c>
      <c r="G19" s="35" t="e">
        <f>IF(ISBLANK(INDEX('Buy Forecast by Month'!$B$7:$Z$17,MATCH($F19,'Buy Forecast by Month'!$B$7:$B$17,0),MATCH(ForecastByProduct!$E19,'Buy Forecast by Month'!$B$7:$Z$7,0))),"",INDEX('Buy Forecast by Month'!$B$7:$Z$17,MATCH($F19,'Buy Forecast by Month'!$B$7:$B$17,0),MATCH(ForecastByProduct!$E19,'Buy Forecast by Month'!$B$7:$Z$7,0)))</f>
        <v>#N/A</v>
      </c>
      <c r="H19" s="17"/>
    </row>
    <row r="20" spans="1:8" s="11" customFormat="1">
      <c r="A20" s="13" t="str">
        <f>UsedForPicklists!$C$3</f>
        <v>RUS</v>
      </c>
      <c r="B20" s="13" t="str">
        <f>TEXT('File Input'!$C$11,"yyyymmdd")</f>
        <v>yyyymmdd</v>
      </c>
      <c r="C20" s="37" t="str">
        <f>IF(VALUE(LEFT($E20,4))&lt;YEAR('File Input'!$C$11),"Actual",IF(VALUE(LEFT($E20,4))&gt;YEAR('File Input'!$C$11),"Forecast",IF(VALUE(RIGHT($E20,2))&lt;MONTH('File Input'!$C$11),"Actual","Forecast")))</f>
        <v>Actual</v>
      </c>
      <c r="D20" s="13" t="str">
        <f>'Buy Forecast by Month'!$B$6</f>
        <v>RU-Russia</v>
      </c>
      <c r="E20" s="13" t="str">
        <f t="shared" ref="E20:E28" si="2">TEXT(202103,0)</f>
        <v>202103</v>
      </c>
      <c r="F20" s="13" t="s">
        <v>616</v>
      </c>
      <c r="G20" s="35" t="e">
        <f>IF(ISBLANK(INDEX('Buy Forecast by Month'!$B$7:$Z$17,MATCH($F20,'Buy Forecast by Month'!$B$7:$B$17,0),MATCH(ForecastByProduct!$E20,'Buy Forecast by Month'!$B$7:$Z$7,0))),"",INDEX('Buy Forecast by Month'!$B$7:$Z$17,MATCH($F20,'Buy Forecast by Month'!$B$7:$B$17,0),MATCH(ForecastByProduct!$E20,'Buy Forecast by Month'!$B$7:$Z$7,0)))</f>
        <v>#N/A</v>
      </c>
      <c r="H20" s="17"/>
    </row>
    <row r="21" spans="1:8" s="11" customFormat="1">
      <c r="A21" s="13" t="str">
        <f>UsedForPicklists!$C$3</f>
        <v>RUS</v>
      </c>
      <c r="B21" s="13" t="str">
        <f>TEXT('File Input'!$C$11,"yyyymmdd")</f>
        <v>yyyymmdd</v>
      </c>
      <c r="C21" s="37" t="str">
        <f>IF(VALUE(LEFT($E21,4))&lt;YEAR('File Input'!$C$11),"Actual",IF(VALUE(LEFT($E21,4))&gt;YEAR('File Input'!$C$11),"Forecast",IF(VALUE(RIGHT($E21,2))&lt;MONTH('File Input'!$C$11),"Actual","Forecast")))</f>
        <v>Actual</v>
      </c>
      <c r="D21" s="13" t="str">
        <f>'Buy Forecast by Month'!$B$6</f>
        <v>RU-Russia</v>
      </c>
      <c r="E21" s="13" t="str">
        <f t="shared" si="2"/>
        <v>202103</v>
      </c>
      <c r="F21" s="13" t="s">
        <v>618</v>
      </c>
      <c r="G21" s="35" t="e">
        <f>IF(ISBLANK(INDEX('Buy Forecast by Month'!$B$7:$Z$17,MATCH($F21,'Buy Forecast by Month'!$B$7:$B$17,0),MATCH(ForecastByProduct!$E21,'Buy Forecast by Month'!$B$7:$Z$7,0))),"",INDEX('Buy Forecast by Month'!$B$7:$Z$17,MATCH($F21,'Buy Forecast by Month'!$B$7:$B$17,0),MATCH(ForecastByProduct!$E21,'Buy Forecast by Month'!$B$7:$Z$7,0)))</f>
        <v>#N/A</v>
      </c>
      <c r="H21" s="17"/>
    </row>
    <row r="22" spans="1:8" s="11" customFormat="1">
      <c r="A22" s="13" t="str">
        <f>UsedForPicklists!$C$3</f>
        <v>RUS</v>
      </c>
      <c r="B22" s="13" t="str">
        <f>TEXT('File Input'!$C$11,"yyyymmdd")</f>
        <v>yyyymmdd</v>
      </c>
      <c r="C22" s="37" t="str">
        <f>IF(VALUE(LEFT($E22,4))&lt;YEAR('File Input'!$C$11),"Actual",IF(VALUE(LEFT($E22,4))&gt;YEAR('File Input'!$C$11),"Forecast",IF(VALUE(RIGHT($E22,2))&lt;MONTH('File Input'!$C$11),"Actual","Forecast")))</f>
        <v>Actual</v>
      </c>
      <c r="D22" s="13" t="str">
        <f>'Buy Forecast by Month'!$B$6</f>
        <v>RU-Russia</v>
      </c>
      <c r="E22" s="13" t="str">
        <f t="shared" si="2"/>
        <v>202103</v>
      </c>
      <c r="F22" s="13" t="s">
        <v>573</v>
      </c>
      <c r="G22" s="35" t="e">
        <f>IF(ISBLANK(INDEX('Buy Forecast by Month'!$B$7:$Z$17,MATCH($F22,'Buy Forecast by Month'!$B$7:$B$17,0),MATCH(ForecastByProduct!$E22,'Buy Forecast by Month'!$B$7:$Z$7,0))),"",INDEX('Buy Forecast by Month'!$B$7:$Z$17,MATCH($F22,'Buy Forecast by Month'!$B$7:$B$17,0),MATCH(ForecastByProduct!$E22,'Buy Forecast by Month'!$B$7:$Z$7,0)))</f>
        <v>#N/A</v>
      </c>
      <c r="H22" s="17"/>
    </row>
    <row r="23" spans="1:8" s="11" customFormat="1">
      <c r="A23" s="13" t="str">
        <f>UsedForPicklists!$C$3</f>
        <v>RUS</v>
      </c>
      <c r="B23" s="13" t="str">
        <f>TEXT('File Input'!$C$11,"yyyymmdd")</f>
        <v>yyyymmdd</v>
      </c>
      <c r="C23" s="37" t="str">
        <f>IF(VALUE(LEFT($E23,4))&lt;YEAR('File Input'!$C$11),"Actual",IF(VALUE(LEFT($E23,4))&gt;YEAR('File Input'!$C$11),"Forecast",IF(VALUE(RIGHT($E23,2))&lt;MONTH('File Input'!$C$11),"Actual","Forecast")))</f>
        <v>Actual</v>
      </c>
      <c r="D23" s="13" t="str">
        <f>'Buy Forecast by Month'!$B$6</f>
        <v>RU-Russia</v>
      </c>
      <c r="E23" s="13" t="str">
        <f t="shared" si="2"/>
        <v>202103</v>
      </c>
      <c r="F23" s="13" t="s">
        <v>854</v>
      </c>
      <c r="G23" s="35" t="e">
        <f>IF(ISBLANK(INDEX('Buy Forecast by Month'!$B$7:$Z$17,MATCH($F23,'Buy Forecast by Month'!$B$7:$B$17,0),MATCH(ForecastByProduct!$E23,'Buy Forecast by Month'!$B$7:$Z$7,0))),"",INDEX('Buy Forecast by Month'!$B$7:$Z$17,MATCH($F23,'Buy Forecast by Month'!$B$7:$B$17,0),MATCH(ForecastByProduct!$E23,'Buy Forecast by Month'!$B$7:$Z$7,0)))</f>
        <v>#N/A</v>
      </c>
      <c r="H23" s="17"/>
    </row>
    <row r="24" spans="1:8" s="11" customFormat="1">
      <c r="A24" s="13" t="str">
        <f>UsedForPicklists!$C$3</f>
        <v>RUS</v>
      </c>
      <c r="B24" s="13" t="str">
        <f>TEXT('File Input'!$C$11,"yyyymmdd")</f>
        <v>yyyymmdd</v>
      </c>
      <c r="C24" s="37" t="str">
        <f>IF(VALUE(LEFT($E24,4))&lt;YEAR('File Input'!$C$11),"Actual",IF(VALUE(LEFT($E24,4))&gt;YEAR('File Input'!$C$11),"Forecast",IF(VALUE(RIGHT($E24,2))&lt;MONTH('File Input'!$C$11),"Actual","Forecast")))</f>
        <v>Actual</v>
      </c>
      <c r="D24" s="13" t="str">
        <f>'Buy Forecast by Month'!$B$6</f>
        <v>RU-Russia</v>
      </c>
      <c r="E24" s="13" t="str">
        <f t="shared" si="2"/>
        <v>202103</v>
      </c>
      <c r="F24" s="13" t="s">
        <v>855</v>
      </c>
      <c r="G24" s="35" t="e">
        <f>IF(ISBLANK(INDEX('Buy Forecast by Month'!$B$7:$Z$17,MATCH($F24,'Buy Forecast by Month'!$B$7:$B$17,0),MATCH(ForecastByProduct!$E24,'Buy Forecast by Month'!$B$7:$Z$7,0))),"",INDEX('Buy Forecast by Month'!$B$7:$Z$17,MATCH($F24,'Buy Forecast by Month'!$B$7:$B$17,0),MATCH(ForecastByProduct!$E24,'Buy Forecast by Month'!$B$7:$Z$7,0)))</f>
        <v>#N/A</v>
      </c>
      <c r="H24" s="17"/>
    </row>
    <row r="25" spans="1:8" s="11" customFormat="1">
      <c r="A25" s="13" t="str">
        <f>UsedForPicklists!$C$3</f>
        <v>RUS</v>
      </c>
      <c r="B25" s="13" t="str">
        <f>TEXT('File Input'!$C$11,"yyyymmdd")</f>
        <v>yyyymmdd</v>
      </c>
      <c r="C25" s="37" t="str">
        <f>IF(VALUE(LEFT($E25,4))&lt;YEAR('File Input'!$C$11),"Actual",IF(VALUE(LEFT($E25,4))&gt;YEAR('File Input'!$C$11),"Forecast",IF(VALUE(RIGHT($E25,2))&lt;MONTH('File Input'!$C$11),"Actual","Forecast")))</f>
        <v>Actual</v>
      </c>
      <c r="D25" s="13" t="str">
        <f>'Buy Forecast by Month'!$B$6</f>
        <v>RU-Russia</v>
      </c>
      <c r="E25" s="13" t="str">
        <f t="shared" si="2"/>
        <v>202103</v>
      </c>
      <c r="F25" s="13" t="s">
        <v>856</v>
      </c>
      <c r="G25" s="35" t="e">
        <f>IF(ISBLANK(INDEX('Buy Forecast by Month'!$B$7:$Z$17,MATCH($F25,'Buy Forecast by Month'!$B$7:$B$17,0),MATCH(ForecastByProduct!$E25,'Buy Forecast by Month'!$B$7:$Z$7,0))),"",INDEX('Buy Forecast by Month'!$B$7:$Z$17,MATCH($F25,'Buy Forecast by Month'!$B$7:$B$17,0),MATCH(ForecastByProduct!$E25,'Buy Forecast by Month'!$B$7:$Z$7,0)))</f>
        <v>#N/A</v>
      </c>
      <c r="H25" s="17"/>
    </row>
    <row r="26" spans="1:8" s="11" customFormat="1">
      <c r="A26" s="13" t="str">
        <f>UsedForPicklists!$C$3</f>
        <v>RUS</v>
      </c>
      <c r="B26" s="13" t="str">
        <f>TEXT('File Input'!$C$11,"yyyymmdd")</f>
        <v>yyyymmdd</v>
      </c>
      <c r="C26" s="37" t="str">
        <f>IF(VALUE(LEFT($E26,4))&lt;YEAR('File Input'!$C$11),"Actual",IF(VALUE(LEFT($E26,4))&gt;YEAR('File Input'!$C$11),"Forecast",IF(VALUE(RIGHT($E26,2))&lt;MONTH('File Input'!$C$11),"Actual","Forecast")))</f>
        <v>Actual</v>
      </c>
      <c r="D26" s="13" t="str">
        <f>'Buy Forecast by Month'!$B$6</f>
        <v>RU-Russia</v>
      </c>
      <c r="E26" s="13" t="str">
        <f t="shared" si="2"/>
        <v>202103</v>
      </c>
      <c r="F26" s="13" t="s">
        <v>564</v>
      </c>
      <c r="G26" s="35" t="e">
        <f>IF(ISBLANK(INDEX('Buy Forecast by Month'!$B$7:$Z$17,MATCH($F26,'Buy Forecast by Month'!$B$7:$B$17,0),MATCH(ForecastByProduct!$E26,'Buy Forecast by Month'!$B$7:$Z$7,0))),"",INDEX('Buy Forecast by Month'!$B$7:$Z$17,MATCH($F26,'Buy Forecast by Month'!$B$7:$B$17,0),MATCH(ForecastByProduct!$E26,'Buy Forecast by Month'!$B$7:$Z$7,0)))</f>
        <v>#N/A</v>
      </c>
      <c r="H26" s="17"/>
    </row>
    <row r="27" spans="1:8" s="11" customFormat="1">
      <c r="A27" s="13" t="str">
        <f>UsedForPicklists!$C$3</f>
        <v>RUS</v>
      </c>
      <c r="B27" s="13" t="str">
        <f>TEXT('File Input'!$C$11,"yyyymmdd")</f>
        <v>yyyymmdd</v>
      </c>
      <c r="C27" s="37" t="str">
        <f>IF(VALUE(LEFT($E27,4))&lt;YEAR('File Input'!$C$11),"Actual",IF(VALUE(LEFT($E27,4))&gt;YEAR('File Input'!$C$11),"Forecast",IF(VALUE(RIGHT($E27,2))&lt;MONTH('File Input'!$C$11),"Actual","Forecast")))</f>
        <v>Actual</v>
      </c>
      <c r="D27" s="13" t="str">
        <f>'Buy Forecast by Month'!$B$6</f>
        <v>RU-Russia</v>
      </c>
      <c r="E27" s="13" t="str">
        <f t="shared" si="2"/>
        <v>202103</v>
      </c>
      <c r="F27" s="13" t="s">
        <v>562</v>
      </c>
      <c r="G27" s="35" t="e">
        <f>IF(ISBLANK(INDEX('Buy Forecast by Month'!$B$7:$Z$17,MATCH($F27,'Buy Forecast by Month'!$B$7:$B$17,0),MATCH(ForecastByProduct!$E27,'Buy Forecast by Month'!$B$7:$Z$7,0))),"",INDEX('Buy Forecast by Month'!$B$7:$Z$17,MATCH($F27,'Buy Forecast by Month'!$B$7:$B$17,0),MATCH(ForecastByProduct!$E27,'Buy Forecast by Month'!$B$7:$Z$7,0)))</f>
        <v>#N/A</v>
      </c>
      <c r="H27" s="17"/>
    </row>
    <row r="28" spans="1:8" s="11" customFormat="1">
      <c r="A28" s="13" t="str">
        <f>UsedForPicklists!$C$3</f>
        <v>RUS</v>
      </c>
      <c r="B28" s="13" t="str">
        <f>TEXT('File Input'!$C$11,"yyyymmdd")</f>
        <v>yyyymmdd</v>
      </c>
      <c r="C28" s="37" t="str">
        <f>IF(VALUE(LEFT($E28,4))&lt;YEAR('File Input'!$C$11),"Actual",IF(VALUE(LEFT($E28,4))&gt;YEAR('File Input'!$C$11),"Forecast",IF(VALUE(RIGHT($E28,2))&lt;MONTH('File Input'!$C$11),"Actual","Forecast")))</f>
        <v>Actual</v>
      </c>
      <c r="D28" s="13" t="str">
        <f>'Buy Forecast by Month'!$B$6</f>
        <v>RU-Russia</v>
      </c>
      <c r="E28" s="13" t="str">
        <f t="shared" si="2"/>
        <v>202103</v>
      </c>
      <c r="F28" s="13" t="s">
        <v>563</v>
      </c>
      <c r="G28" s="35" t="e">
        <f>IF(ISBLANK(INDEX('Buy Forecast by Month'!$B$7:$Z$17,MATCH($F28,'Buy Forecast by Month'!$B$7:$B$17,0),MATCH(ForecastByProduct!$E28,'Buy Forecast by Month'!$B$7:$Z$7,0))),"",INDEX('Buy Forecast by Month'!$B$7:$Z$17,MATCH($F28,'Buy Forecast by Month'!$B$7:$B$17,0),MATCH(ForecastByProduct!$E28,'Buy Forecast by Month'!$B$7:$Z$7,0)))</f>
        <v>#N/A</v>
      </c>
      <c r="H28" s="17"/>
    </row>
    <row r="29" spans="1:8" s="11" customFormat="1">
      <c r="A29" s="13" t="str">
        <f>UsedForPicklists!$C$3</f>
        <v>RUS</v>
      </c>
      <c r="B29" s="13" t="str">
        <f>TEXT('File Input'!$C$11,"yyyymmdd")</f>
        <v>yyyymmdd</v>
      </c>
      <c r="C29" s="37" t="str">
        <f>IF(VALUE(LEFT($E29,4))&lt;YEAR('File Input'!$C$11),"Actual",IF(VALUE(LEFT($E29,4))&gt;YEAR('File Input'!$C$11),"Forecast",IF(VALUE(RIGHT($E29,2))&lt;MONTH('File Input'!$C$11),"Actual","Forecast")))</f>
        <v>Actual</v>
      </c>
      <c r="D29" s="13" t="str">
        <f>'Buy Forecast by Month'!$B$6</f>
        <v>RU-Russia</v>
      </c>
      <c r="E29" s="13" t="str">
        <f t="shared" ref="E29:E37" si="3">TEXT(202104,0)</f>
        <v>202104</v>
      </c>
      <c r="F29" s="13" t="s">
        <v>616</v>
      </c>
      <c r="G29" s="35" t="e">
        <f>IF(ISBLANK(INDEX('Buy Forecast by Month'!$B$7:$Z$17,MATCH($F29,'Buy Forecast by Month'!$B$7:$B$17,0),MATCH(ForecastByProduct!$E29,'Buy Forecast by Month'!$B$7:$Z$7,0))),"",INDEX('Buy Forecast by Month'!$B$7:$Z$17,MATCH($F29,'Buy Forecast by Month'!$B$7:$B$17,0),MATCH(ForecastByProduct!$E29,'Buy Forecast by Month'!$B$7:$Z$7,0)))</f>
        <v>#N/A</v>
      </c>
      <c r="H29" s="17"/>
    </row>
    <row r="30" spans="1:8" s="11" customFormat="1">
      <c r="A30" s="13" t="str">
        <f>UsedForPicklists!$C$3</f>
        <v>RUS</v>
      </c>
      <c r="B30" s="13" t="str">
        <f>TEXT('File Input'!$C$11,"yyyymmdd")</f>
        <v>yyyymmdd</v>
      </c>
      <c r="C30" s="37" t="str">
        <f>IF(VALUE(LEFT($E30,4))&lt;YEAR('File Input'!$C$11),"Actual",IF(VALUE(LEFT($E30,4))&gt;YEAR('File Input'!$C$11),"Forecast",IF(VALUE(RIGHT($E30,2))&lt;MONTH('File Input'!$C$11),"Actual","Forecast")))</f>
        <v>Actual</v>
      </c>
      <c r="D30" s="13" t="str">
        <f>'Buy Forecast by Month'!$B$6</f>
        <v>RU-Russia</v>
      </c>
      <c r="E30" s="13" t="str">
        <f t="shared" si="3"/>
        <v>202104</v>
      </c>
      <c r="F30" s="13" t="s">
        <v>618</v>
      </c>
      <c r="G30" s="35" t="e">
        <f>IF(ISBLANK(INDEX('Buy Forecast by Month'!$B$7:$Z$17,MATCH($F30,'Buy Forecast by Month'!$B$7:$B$17,0),MATCH(ForecastByProduct!$E30,'Buy Forecast by Month'!$B$7:$Z$7,0))),"",INDEX('Buy Forecast by Month'!$B$7:$Z$17,MATCH($F30,'Buy Forecast by Month'!$B$7:$B$17,0),MATCH(ForecastByProduct!$E30,'Buy Forecast by Month'!$B$7:$Z$7,0)))</f>
        <v>#N/A</v>
      </c>
      <c r="H30" s="17"/>
    </row>
    <row r="31" spans="1:8" s="11" customFormat="1">
      <c r="A31" s="13" t="str">
        <f>UsedForPicklists!$C$3</f>
        <v>RUS</v>
      </c>
      <c r="B31" s="13" t="str">
        <f>TEXT('File Input'!$C$11,"yyyymmdd")</f>
        <v>yyyymmdd</v>
      </c>
      <c r="C31" s="37" t="str">
        <f>IF(VALUE(LEFT($E31,4))&lt;YEAR('File Input'!$C$11),"Actual",IF(VALUE(LEFT($E31,4))&gt;YEAR('File Input'!$C$11),"Forecast",IF(VALUE(RIGHT($E31,2))&lt;MONTH('File Input'!$C$11),"Actual","Forecast")))</f>
        <v>Actual</v>
      </c>
      <c r="D31" s="13" t="str">
        <f>'Buy Forecast by Month'!$B$6</f>
        <v>RU-Russia</v>
      </c>
      <c r="E31" s="13" t="str">
        <f t="shared" si="3"/>
        <v>202104</v>
      </c>
      <c r="F31" s="13" t="s">
        <v>573</v>
      </c>
      <c r="G31" s="35" t="e">
        <f>IF(ISBLANK(INDEX('Buy Forecast by Month'!$B$7:$Z$17,MATCH($F31,'Buy Forecast by Month'!$B$7:$B$17,0),MATCH(ForecastByProduct!$E31,'Buy Forecast by Month'!$B$7:$Z$7,0))),"",INDEX('Buy Forecast by Month'!$B$7:$Z$17,MATCH($F31,'Buy Forecast by Month'!$B$7:$B$17,0),MATCH(ForecastByProduct!$E31,'Buy Forecast by Month'!$B$7:$Z$7,0)))</f>
        <v>#N/A</v>
      </c>
      <c r="H31" s="17"/>
    </row>
    <row r="32" spans="1:8" s="11" customFormat="1">
      <c r="A32" s="13" t="str">
        <f>UsedForPicklists!$C$3</f>
        <v>RUS</v>
      </c>
      <c r="B32" s="13" t="str">
        <f>TEXT('File Input'!$C$11,"yyyymmdd")</f>
        <v>yyyymmdd</v>
      </c>
      <c r="C32" s="37" t="str">
        <f>IF(VALUE(LEFT($E32,4))&lt;YEAR('File Input'!$C$11),"Actual",IF(VALUE(LEFT($E32,4))&gt;YEAR('File Input'!$C$11),"Forecast",IF(VALUE(RIGHT($E32,2))&lt;MONTH('File Input'!$C$11),"Actual","Forecast")))</f>
        <v>Actual</v>
      </c>
      <c r="D32" s="13" t="str">
        <f>'Buy Forecast by Month'!$B$6</f>
        <v>RU-Russia</v>
      </c>
      <c r="E32" s="13" t="str">
        <f t="shared" si="3"/>
        <v>202104</v>
      </c>
      <c r="F32" s="13" t="s">
        <v>854</v>
      </c>
      <c r="G32" s="35" t="e">
        <f>IF(ISBLANK(INDEX('Buy Forecast by Month'!$B$7:$Z$17,MATCH($F32,'Buy Forecast by Month'!$B$7:$B$17,0),MATCH(ForecastByProduct!$E32,'Buy Forecast by Month'!$B$7:$Z$7,0))),"",INDEX('Buy Forecast by Month'!$B$7:$Z$17,MATCH($F32,'Buy Forecast by Month'!$B$7:$B$17,0),MATCH(ForecastByProduct!$E32,'Buy Forecast by Month'!$B$7:$Z$7,0)))</f>
        <v>#N/A</v>
      </c>
      <c r="H32" s="17"/>
    </row>
    <row r="33" spans="1:9" s="11" customFormat="1">
      <c r="A33" s="13" t="str">
        <f>UsedForPicklists!$C$3</f>
        <v>RUS</v>
      </c>
      <c r="B33" s="13" t="str">
        <f>TEXT('File Input'!$C$11,"yyyymmdd")</f>
        <v>yyyymmdd</v>
      </c>
      <c r="C33" s="37" t="str">
        <f>IF(VALUE(LEFT($E33,4))&lt;YEAR('File Input'!$C$11),"Actual",IF(VALUE(LEFT($E33,4))&gt;YEAR('File Input'!$C$11),"Forecast",IF(VALUE(RIGHT($E33,2))&lt;MONTH('File Input'!$C$11),"Actual","Forecast")))</f>
        <v>Actual</v>
      </c>
      <c r="D33" s="13" t="str">
        <f>'Buy Forecast by Month'!$B$6</f>
        <v>RU-Russia</v>
      </c>
      <c r="E33" s="13" t="str">
        <f t="shared" si="3"/>
        <v>202104</v>
      </c>
      <c r="F33" s="13" t="s">
        <v>855</v>
      </c>
      <c r="G33" s="35" t="e">
        <f>IF(ISBLANK(INDEX('Buy Forecast by Month'!$B$7:$Z$17,MATCH($F33,'Buy Forecast by Month'!$B$7:$B$17,0),MATCH(ForecastByProduct!$E33,'Buy Forecast by Month'!$B$7:$Z$7,0))),"",INDEX('Buy Forecast by Month'!$B$7:$Z$17,MATCH($F33,'Buy Forecast by Month'!$B$7:$B$17,0),MATCH(ForecastByProduct!$E33,'Buy Forecast by Month'!$B$7:$Z$7,0)))</f>
        <v>#N/A</v>
      </c>
      <c r="H33" s="17"/>
    </row>
    <row r="34" spans="1:9" s="11" customFormat="1">
      <c r="A34" s="13" t="str">
        <f>UsedForPicklists!$C$3</f>
        <v>RUS</v>
      </c>
      <c r="B34" s="13" t="str">
        <f>TEXT('File Input'!$C$11,"yyyymmdd")</f>
        <v>yyyymmdd</v>
      </c>
      <c r="C34" s="37" t="str">
        <f>IF(VALUE(LEFT($E34,4))&lt;YEAR('File Input'!$C$11),"Actual",IF(VALUE(LEFT($E34,4))&gt;YEAR('File Input'!$C$11),"Forecast",IF(VALUE(RIGHT($E34,2))&lt;MONTH('File Input'!$C$11),"Actual","Forecast")))</f>
        <v>Actual</v>
      </c>
      <c r="D34" s="13" t="str">
        <f>'Buy Forecast by Month'!$B$6</f>
        <v>RU-Russia</v>
      </c>
      <c r="E34" s="13" t="str">
        <f t="shared" si="3"/>
        <v>202104</v>
      </c>
      <c r="F34" s="13" t="s">
        <v>856</v>
      </c>
      <c r="G34" s="35" t="e">
        <f>IF(ISBLANK(INDEX('Buy Forecast by Month'!$B$7:$Z$17,MATCH($F34,'Buy Forecast by Month'!$B$7:$B$17,0),MATCH(ForecastByProduct!$E34,'Buy Forecast by Month'!$B$7:$Z$7,0))),"",INDEX('Buy Forecast by Month'!$B$7:$Z$17,MATCH($F34,'Buy Forecast by Month'!$B$7:$B$17,0),MATCH(ForecastByProduct!$E34,'Buy Forecast by Month'!$B$7:$Z$7,0)))</f>
        <v>#N/A</v>
      </c>
      <c r="H34" s="17"/>
    </row>
    <row r="35" spans="1:9" s="11" customFormat="1">
      <c r="A35" s="13" t="str">
        <f>UsedForPicklists!$C$3</f>
        <v>RUS</v>
      </c>
      <c r="B35" s="13" t="str">
        <f>TEXT('File Input'!$C$11,"yyyymmdd")</f>
        <v>yyyymmdd</v>
      </c>
      <c r="C35" s="37" t="str">
        <f>IF(VALUE(LEFT($E35,4))&lt;YEAR('File Input'!$C$11),"Actual",IF(VALUE(LEFT($E35,4))&gt;YEAR('File Input'!$C$11),"Forecast",IF(VALUE(RIGHT($E35,2))&lt;MONTH('File Input'!$C$11),"Actual","Forecast")))</f>
        <v>Actual</v>
      </c>
      <c r="D35" s="13" t="str">
        <f>'Buy Forecast by Month'!$B$6</f>
        <v>RU-Russia</v>
      </c>
      <c r="E35" s="13" t="str">
        <f t="shared" si="3"/>
        <v>202104</v>
      </c>
      <c r="F35" s="13" t="s">
        <v>564</v>
      </c>
      <c r="G35" s="35" t="e">
        <f>IF(ISBLANK(INDEX('Buy Forecast by Month'!$B$7:$Z$17,MATCH($F35,'Buy Forecast by Month'!$B$7:$B$17,0),MATCH(ForecastByProduct!$E35,'Buy Forecast by Month'!$B$7:$Z$7,0))),"",INDEX('Buy Forecast by Month'!$B$7:$Z$17,MATCH($F35,'Buy Forecast by Month'!$B$7:$B$17,0),MATCH(ForecastByProduct!$E35,'Buy Forecast by Month'!$B$7:$Z$7,0)))</f>
        <v>#N/A</v>
      </c>
      <c r="H35" s="17"/>
    </row>
    <row r="36" spans="1:9" s="11" customFormat="1">
      <c r="A36" s="13" t="str">
        <f>UsedForPicklists!$C$3</f>
        <v>RUS</v>
      </c>
      <c r="B36" s="13" t="str">
        <f>TEXT('File Input'!$C$11,"yyyymmdd")</f>
        <v>yyyymmdd</v>
      </c>
      <c r="C36" s="37" t="str">
        <f>IF(VALUE(LEFT($E36,4))&lt;YEAR('File Input'!$C$11),"Actual",IF(VALUE(LEFT($E36,4))&gt;YEAR('File Input'!$C$11),"Forecast",IF(VALUE(RIGHT($E36,2))&lt;MONTH('File Input'!$C$11),"Actual","Forecast")))</f>
        <v>Actual</v>
      </c>
      <c r="D36" s="13" t="str">
        <f>'Buy Forecast by Month'!$B$6</f>
        <v>RU-Russia</v>
      </c>
      <c r="E36" s="13" t="str">
        <f t="shared" si="3"/>
        <v>202104</v>
      </c>
      <c r="F36" s="13" t="s">
        <v>562</v>
      </c>
      <c r="G36" s="35" t="e">
        <f>IF(ISBLANK(INDEX('Buy Forecast by Month'!$B$7:$Z$17,MATCH($F36,'Buy Forecast by Month'!$B$7:$B$17,0),MATCH(ForecastByProduct!$E36,'Buy Forecast by Month'!$B$7:$Z$7,0))),"",INDEX('Buy Forecast by Month'!$B$7:$Z$17,MATCH($F36,'Buy Forecast by Month'!$B$7:$B$17,0),MATCH(ForecastByProduct!$E36,'Buy Forecast by Month'!$B$7:$Z$7,0)))</f>
        <v>#N/A</v>
      </c>
      <c r="H36" s="17"/>
    </row>
    <row r="37" spans="1:9" s="11" customFormat="1">
      <c r="A37" s="13" t="str">
        <f>UsedForPicklists!$C$3</f>
        <v>RUS</v>
      </c>
      <c r="B37" s="13" t="str">
        <f>TEXT('File Input'!$C$11,"yyyymmdd")</f>
        <v>yyyymmdd</v>
      </c>
      <c r="C37" s="37" t="str">
        <f>IF(VALUE(LEFT($E37,4))&lt;YEAR('File Input'!$C$11),"Actual",IF(VALUE(LEFT($E37,4))&gt;YEAR('File Input'!$C$11),"Forecast",IF(VALUE(RIGHT($E37,2))&lt;MONTH('File Input'!$C$11),"Actual","Forecast")))</f>
        <v>Actual</v>
      </c>
      <c r="D37" s="13" t="str">
        <f>'Buy Forecast by Month'!$B$6</f>
        <v>RU-Russia</v>
      </c>
      <c r="E37" s="13" t="str">
        <f t="shared" si="3"/>
        <v>202104</v>
      </c>
      <c r="F37" s="13" t="s">
        <v>563</v>
      </c>
      <c r="G37" s="35" t="e">
        <f>IF(ISBLANK(INDEX('Buy Forecast by Month'!$B$7:$Z$17,MATCH($F37,'Buy Forecast by Month'!$B$7:$B$17,0),MATCH(ForecastByProduct!$E37,'Buy Forecast by Month'!$B$7:$Z$7,0))),"",INDEX('Buy Forecast by Month'!$B$7:$Z$17,MATCH($F37,'Buy Forecast by Month'!$B$7:$B$17,0),MATCH(ForecastByProduct!$E37,'Buy Forecast by Month'!$B$7:$Z$7,0)))</f>
        <v>#N/A</v>
      </c>
      <c r="H37" s="17"/>
    </row>
    <row r="38" spans="1:9" s="11" customFormat="1">
      <c r="A38" s="13" t="str">
        <f>UsedForPicklists!$C$3</f>
        <v>RUS</v>
      </c>
      <c r="B38" s="13" t="str">
        <f>TEXT('File Input'!$C$11,"yyyymmdd")</f>
        <v>yyyymmdd</v>
      </c>
      <c r="C38" s="37" t="str">
        <f>IF(VALUE(LEFT($E38,4))&lt;YEAR('File Input'!$C$11),"Actual",IF(VALUE(LEFT($E38,4))&gt;YEAR('File Input'!$C$11),"Forecast",IF(VALUE(RIGHT($E38,2))&lt;MONTH('File Input'!$C$11),"Actual","Forecast")))</f>
        <v>Forecast</v>
      </c>
      <c r="D38" s="13" t="str">
        <f>'Buy Forecast by Month'!$B$6</f>
        <v>RU-Russia</v>
      </c>
      <c r="E38" s="13" t="str">
        <f t="shared" ref="E38:E46" si="4">TEXT(202105,0)</f>
        <v>202105</v>
      </c>
      <c r="F38" s="13" t="s">
        <v>616</v>
      </c>
      <c r="G38" s="35" t="e">
        <f>IF(ISBLANK(INDEX('Buy Forecast by Month'!$B$7:$Z$17,MATCH($F38,'Buy Forecast by Month'!$B$7:$B$17,0),MATCH(ForecastByProduct!$E38,'Buy Forecast by Month'!$B$7:$Z$7,0))),"",INDEX('Buy Forecast by Month'!$B$7:$Z$17,MATCH($F38,'Buy Forecast by Month'!$B$7:$B$17,0),MATCH(ForecastByProduct!$E38,'Buy Forecast by Month'!$B$7:$Z$7,0)))</f>
        <v>#N/A</v>
      </c>
      <c r="H38" s="17"/>
    </row>
    <row r="39" spans="1:9" s="11" customFormat="1">
      <c r="A39" s="13" t="str">
        <f>UsedForPicklists!$C$3</f>
        <v>RUS</v>
      </c>
      <c r="B39" s="13" t="str">
        <f>TEXT('File Input'!$C$11,"yyyymmdd")</f>
        <v>yyyymmdd</v>
      </c>
      <c r="C39" s="37" t="str">
        <f>IF(VALUE(LEFT($E39,4))&lt;YEAR('File Input'!$C$11),"Actual",IF(VALUE(LEFT($E39,4))&gt;YEAR('File Input'!$C$11),"Forecast",IF(VALUE(RIGHT($E39,2))&lt;MONTH('File Input'!$C$11),"Actual","Forecast")))</f>
        <v>Forecast</v>
      </c>
      <c r="D39" s="13" t="str">
        <f>'Buy Forecast by Month'!$B$6</f>
        <v>RU-Russia</v>
      </c>
      <c r="E39" s="13" t="str">
        <f t="shared" si="4"/>
        <v>202105</v>
      </c>
      <c r="F39" s="13" t="s">
        <v>618</v>
      </c>
      <c r="G39" s="35" t="e">
        <f>IF(ISBLANK(INDEX('Buy Forecast by Month'!$B$7:$Z$17,MATCH($F39,'Buy Forecast by Month'!$B$7:$B$17,0),MATCH(ForecastByProduct!$E39,'Buy Forecast by Month'!$B$7:$Z$7,0))),"",INDEX('Buy Forecast by Month'!$B$7:$Z$17,MATCH($F39,'Buy Forecast by Month'!$B$7:$B$17,0),MATCH(ForecastByProduct!$E39,'Buy Forecast by Month'!$B$7:$Z$7,0)))</f>
        <v>#N/A</v>
      </c>
      <c r="H39" s="17"/>
    </row>
    <row r="40" spans="1:9" s="11" customFormat="1">
      <c r="A40" s="13" t="str">
        <f>UsedForPicklists!$C$3</f>
        <v>RUS</v>
      </c>
      <c r="B40" s="13" t="str">
        <f>TEXT('File Input'!$C$11,"yyyymmdd")</f>
        <v>yyyymmdd</v>
      </c>
      <c r="C40" s="37" t="str">
        <f>IF(VALUE(LEFT($E40,4))&lt;YEAR('File Input'!$C$11),"Actual",IF(VALUE(LEFT($E40,4))&gt;YEAR('File Input'!$C$11),"Forecast",IF(VALUE(RIGHT($E40,2))&lt;MONTH('File Input'!$C$11),"Actual","Forecast")))</f>
        <v>Forecast</v>
      </c>
      <c r="D40" s="13" t="str">
        <f>'Buy Forecast by Month'!$B$6</f>
        <v>RU-Russia</v>
      </c>
      <c r="E40" s="13" t="str">
        <f t="shared" si="4"/>
        <v>202105</v>
      </c>
      <c r="F40" s="13" t="s">
        <v>573</v>
      </c>
      <c r="G40" s="35" t="e">
        <f>IF(ISBLANK(INDEX('Buy Forecast by Month'!$B$7:$Z$17,MATCH($F40,'Buy Forecast by Month'!$B$7:$B$17,0),MATCH(ForecastByProduct!$E40,'Buy Forecast by Month'!$B$7:$Z$7,0))),"",INDEX('Buy Forecast by Month'!$B$7:$Z$17,MATCH($F40,'Buy Forecast by Month'!$B$7:$B$17,0),MATCH(ForecastByProduct!$E40,'Buy Forecast by Month'!$B$7:$Z$7,0)))</f>
        <v>#N/A</v>
      </c>
      <c r="H40" s="17"/>
    </row>
    <row r="41" spans="1:9">
      <c r="A41" s="13" t="str">
        <f>UsedForPicklists!$C$3</f>
        <v>RUS</v>
      </c>
      <c r="B41" s="13" t="str">
        <f>TEXT('File Input'!$C$11,"yyyymmdd")</f>
        <v>yyyymmdd</v>
      </c>
      <c r="C41" s="37" t="str">
        <f>IF(VALUE(LEFT($E41,4))&lt;YEAR('File Input'!$C$11),"Actual",IF(VALUE(LEFT($E41,4))&gt;YEAR('File Input'!$C$11),"Forecast",IF(VALUE(RIGHT($E41,2))&lt;MONTH('File Input'!$C$11),"Actual","Forecast")))</f>
        <v>Forecast</v>
      </c>
      <c r="D41" s="13" t="str">
        <f>'Buy Forecast by Month'!$B$6</f>
        <v>RU-Russia</v>
      </c>
      <c r="E41" s="13" t="str">
        <f t="shared" si="4"/>
        <v>202105</v>
      </c>
      <c r="F41" s="13" t="s">
        <v>854</v>
      </c>
      <c r="G41" s="35" t="e">
        <f>IF(ISBLANK(INDEX('Buy Forecast by Month'!$B$7:$Z$17,MATCH($F41,'Buy Forecast by Month'!$B$7:$B$17,0),MATCH(ForecastByProduct!$E41,'Buy Forecast by Month'!$B$7:$Z$7,0))),"",INDEX('Buy Forecast by Month'!$B$7:$Z$17,MATCH($F41,'Buy Forecast by Month'!$B$7:$B$17,0),MATCH(ForecastByProduct!$E41,'Buy Forecast by Month'!$B$7:$Z$7,0)))</f>
        <v>#N/A</v>
      </c>
      <c r="H41" s="17"/>
      <c r="I41" s="11"/>
    </row>
    <row r="42" spans="1:9">
      <c r="A42" s="13" t="str">
        <f>UsedForPicklists!$C$3</f>
        <v>RUS</v>
      </c>
      <c r="B42" s="13" t="str">
        <f>TEXT('File Input'!$C$11,"yyyymmdd")</f>
        <v>yyyymmdd</v>
      </c>
      <c r="C42" s="37" t="str">
        <f>IF(VALUE(LEFT($E42,4))&lt;YEAR('File Input'!$C$11),"Actual",IF(VALUE(LEFT($E42,4))&gt;YEAR('File Input'!$C$11),"Forecast",IF(VALUE(RIGHT($E42,2))&lt;MONTH('File Input'!$C$11),"Actual","Forecast")))</f>
        <v>Forecast</v>
      </c>
      <c r="D42" s="13" t="str">
        <f>'Buy Forecast by Month'!$B$6</f>
        <v>RU-Russia</v>
      </c>
      <c r="E42" s="13" t="str">
        <f t="shared" si="4"/>
        <v>202105</v>
      </c>
      <c r="F42" s="13" t="s">
        <v>855</v>
      </c>
      <c r="G42" s="35" t="e">
        <f>IF(ISBLANK(INDEX('Buy Forecast by Month'!$B$7:$Z$17,MATCH($F42,'Buy Forecast by Month'!$B$7:$B$17,0),MATCH(ForecastByProduct!$E42,'Buy Forecast by Month'!$B$7:$Z$7,0))),"",INDEX('Buy Forecast by Month'!$B$7:$Z$17,MATCH($F42,'Buy Forecast by Month'!$B$7:$B$17,0),MATCH(ForecastByProduct!$E42,'Buy Forecast by Month'!$B$7:$Z$7,0)))</f>
        <v>#N/A</v>
      </c>
      <c r="H42" s="17"/>
      <c r="I42" s="11"/>
    </row>
    <row r="43" spans="1:9">
      <c r="A43" s="13" t="str">
        <f>UsedForPicklists!$C$3</f>
        <v>RUS</v>
      </c>
      <c r="B43" s="13" t="str">
        <f>TEXT('File Input'!$C$11,"yyyymmdd")</f>
        <v>yyyymmdd</v>
      </c>
      <c r="C43" s="37" t="str">
        <f>IF(VALUE(LEFT($E43,4))&lt;YEAR('File Input'!$C$11),"Actual",IF(VALUE(LEFT($E43,4))&gt;YEAR('File Input'!$C$11),"Forecast",IF(VALUE(RIGHT($E43,2))&lt;MONTH('File Input'!$C$11),"Actual","Forecast")))</f>
        <v>Forecast</v>
      </c>
      <c r="D43" s="13" t="str">
        <f>'Buy Forecast by Month'!$B$6</f>
        <v>RU-Russia</v>
      </c>
      <c r="E43" s="13" t="str">
        <f t="shared" si="4"/>
        <v>202105</v>
      </c>
      <c r="F43" s="13" t="s">
        <v>856</v>
      </c>
      <c r="G43" s="35" t="e">
        <f>IF(ISBLANK(INDEX('Buy Forecast by Month'!$B$7:$Z$17,MATCH($F43,'Buy Forecast by Month'!$B$7:$B$17,0),MATCH(ForecastByProduct!$E43,'Buy Forecast by Month'!$B$7:$Z$7,0))),"",INDEX('Buy Forecast by Month'!$B$7:$Z$17,MATCH($F43,'Buy Forecast by Month'!$B$7:$B$17,0),MATCH(ForecastByProduct!$E43,'Buy Forecast by Month'!$B$7:$Z$7,0)))</f>
        <v>#N/A</v>
      </c>
      <c r="H43" s="17"/>
      <c r="I43" s="11"/>
    </row>
    <row r="44" spans="1:9">
      <c r="A44" s="13" t="str">
        <f>UsedForPicklists!$C$3</f>
        <v>RUS</v>
      </c>
      <c r="B44" s="13" t="str">
        <f>TEXT('File Input'!$C$11,"yyyymmdd")</f>
        <v>yyyymmdd</v>
      </c>
      <c r="C44" s="37" t="str">
        <f>IF(VALUE(LEFT($E44,4))&lt;YEAR('File Input'!$C$11),"Actual",IF(VALUE(LEFT($E44,4))&gt;YEAR('File Input'!$C$11),"Forecast",IF(VALUE(RIGHT($E44,2))&lt;MONTH('File Input'!$C$11),"Actual","Forecast")))</f>
        <v>Forecast</v>
      </c>
      <c r="D44" s="13" t="str">
        <f>'Buy Forecast by Month'!$B$6</f>
        <v>RU-Russia</v>
      </c>
      <c r="E44" s="13" t="str">
        <f t="shared" si="4"/>
        <v>202105</v>
      </c>
      <c r="F44" s="13" t="s">
        <v>564</v>
      </c>
      <c r="G44" s="35" t="e">
        <f>IF(ISBLANK(INDEX('Buy Forecast by Month'!$B$7:$Z$17,MATCH($F44,'Buy Forecast by Month'!$B$7:$B$17,0),MATCH(ForecastByProduct!$E44,'Buy Forecast by Month'!$B$7:$Z$7,0))),"",INDEX('Buy Forecast by Month'!$B$7:$Z$17,MATCH($F44,'Buy Forecast by Month'!$B$7:$B$17,0),MATCH(ForecastByProduct!$E44,'Buy Forecast by Month'!$B$7:$Z$7,0)))</f>
        <v>#N/A</v>
      </c>
      <c r="H44" s="17"/>
      <c r="I44" s="11"/>
    </row>
    <row r="45" spans="1:9">
      <c r="A45" s="13" t="str">
        <f>UsedForPicklists!$C$3</f>
        <v>RUS</v>
      </c>
      <c r="B45" s="13" t="str">
        <f>TEXT('File Input'!$C$11,"yyyymmdd")</f>
        <v>yyyymmdd</v>
      </c>
      <c r="C45" s="37" t="str">
        <f>IF(VALUE(LEFT($E45,4))&lt;YEAR('File Input'!$C$11),"Actual",IF(VALUE(LEFT($E45,4))&gt;YEAR('File Input'!$C$11),"Forecast",IF(VALUE(RIGHT($E45,2))&lt;MONTH('File Input'!$C$11),"Actual","Forecast")))</f>
        <v>Forecast</v>
      </c>
      <c r="D45" s="13" t="str">
        <f>'Buy Forecast by Month'!$B$6</f>
        <v>RU-Russia</v>
      </c>
      <c r="E45" s="13" t="str">
        <f t="shared" si="4"/>
        <v>202105</v>
      </c>
      <c r="F45" s="13" t="s">
        <v>562</v>
      </c>
      <c r="G45" s="35" t="e">
        <f>IF(ISBLANK(INDEX('Buy Forecast by Month'!$B$7:$Z$17,MATCH($F45,'Buy Forecast by Month'!$B$7:$B$17,0),MATCH(ForecastByProduct!$E45,'Buy Forecast by Month'!$B$7:$Z$7,0))),"",INDEX('Buy Forecast by Month'!$B$7:$Z$17,MATCH($F45,'Buy Forecast by Month'!$B$7:$B$17,0),MATCH(ForecastByProduct!$E45,'Buy Forecast by Month'!$B$7:$Z$7,0)))</f>
        <v>#N/A</v>
      </c>
      <c r="H45" s="17"/>
      <c r="I45" s="11"/>
    </row>
    <row r="46" spans="1:9">
      <c r="A46" s="13" t="str">
        <f>UsedForPicklists!$C$3</f>
        <v>RUS</v>
      </c>
      <c r="B46" s="13" t="str">
        <f>TEXT('File Input'!$C$11,"yyyymmdd")</f>
        <v>yyyymmdd</v>
      </c>
      <c r="C46" s="37" t="str">
        <f>IF(VALUE(LEFT($E46,4))&lt;YEAR('File Input'!$C$11),"Actual",IF(VALUE(LEFT($E46,4))&gt;YEAR('File Input'!$C$11),"Forecast",IF(VALUE(RIGHT($E46,2))&lt;MONTH('File Input'!$C$11),"Actual","Forecast")))</f>
        <v>Forecast</v>
      </c>
      <c r="D46" s="13" t="str">
        <f>'Buy Forecast by Month'!$B$6</f>
        <v>RU-Russia</v>
      </c>
      <c r="E46" s="13" t="str">
        <f t="shared" si="4"/>
        <v>202105</v>
      </c>
      <c r="F46" s="13" t="s">
        <v>563</v>
      </c>
      <c r="G46" s="35" t="e">
        <f>IF(ISBLANK(INDEX('Buy Forecast by Month'!$B$7:$Z$17,MATCH($F46,'Buy Forecast by Month'!$B$7:$B$17,0),MATCH(ForecastByProduct!$E46,'Buy Forecast by Month'!$B$7:$Z$7,0))),"",INDEX('Buy Forecast by Month'!$B$7:$Z$17,MATCH($F46,'Buy Forecast by Month'!$B$7:$B$17,0),MATCH(ForecastByProduct!$E46,'Buy Forecast by Month'!$B$7:$Z$7,0)))</f>
        <v>#N/A</v>
      </c>
      <c r="H46" s="17"/>
      <c r="I46" s="11"/>
    </row>
    <row r="47" spans="1:9">
      <c r="A47" s="13" t="str">
        <f>UsedForPicklists!$C$3</f>
        <v>RUS</v>
      </c>
      <c r="B47" s="13" t="str">
        <f>TEXT('File Input'!$C$11,"yyyymmdd")</f>
        <v>yyyymmdd</v>
      </c>
      <c r="C47" s="37" t="str">
        <f>IF(VALUE(LEFT($E47,4))&lt;YEAR('File Input'!$C$11),"Actual",IF(VALUE(LEFT($E47,4))&gt;YEAR('File Input'!$C$11),"Forecast",IF(VALUE(RIGHT($E47,2))&lt;MONTH('File Input'!$C$11),"Actual","Forecast")))</f>
        <v>Forecast</v>
      </c>
      <c r="D47" s="13" t="str">
        <f>'Buy Forecast by Month'!$B$6</f>
        <v>RU-Russia</v>
      </c>
      <c r="E47" s="13" t="str">
        <f t="shared" ref="E47:E55" si="5">TEXT(202106,0)</f>
        <v>202106</v>
      </c>
      <c r="F47" s="13" t="s">
        <v>616</v>
      </c>
      <c r="G47" s="35" t="e">
        <f>IF(ISBLANK(INDEX('Buy Forecast by Month'!$B$7:$Z$17,MATCH($F47,'Buy Forecast by Month'!$B$7:$B$17,0),MATCH(ForecastByProduct!$E47,'Buy Forecast by Month'!$B$7:$Z$7,0))),"",INDEX('Buy Forecast by Month'!$B$7:$Z$17,MATCH($F47,'Buy Forecast by Month'!$B$7:$B$17,0),MATCH(ForecastByProduct!$E47,'Buy Forecast by Month'!$B$7:$Z$7,0)))</f>
        <v>#N/A</v>
      </c>
      <c r="H47" s="17"/>
      <c r="I47" s="11"/>
    </row>
    <row r="48" spans="1:9" s="11" customFormat="1">
      <c r="A48" s="13" t="str">
        <f>UsedForPicklists!$C$3</f>
        <v>RUS</v>
      </c>
      <c r="B48" s="13" t="str">
        <f>TEXT('File Input'!$C$11,"yyyymmdd")</f>
        <v>yyyymmdd</v>
      </c>
      <c r="C48" s="37" t="str">
        <f>IF(VALUE(LEFT($E48,4))&lt;YEAR('File Input'!$C$11),"Actual",IF(VALUE(LEFT($E48,4))&gt;YEAR('File Input'!$C$11),"Forecast",IF(VALUE(RIGHT($E48,2))&lt;MONTH('File Input'!$C$11),"Actual","Forecast")))</f>
        <v>Forecast</v>
      </c>
      <c r="D48" s="13" t="str">
        <f>'Buy Forecast by Month'!$B$6</f>
        <v>RU-Russia</v>
      </c>
      <c r="E48" s="13" t="str">
        <f t="shared" si="5"/>
        <v>202106</v>
      </c>
      <c r="F48" s="13" t="s">
        <v>618</v>
      </c>
      <c r="G48" s="35" t="e">
        <f>IF(ISBLANK(INDEX('Buy Forecast by Month'!$B$7:$Z$17,MATCH($F48,'Buy Forecast by Month'!$B$7:$B$17,0),MATCH(ForecastByProduct!$E48,'Buy Forecast by Month'!$B$7:$Z$7,0))),"",INDEX('Buy Forecast by Month'!$B$7:$Z$17,MATCH($F48,'Buy Forecast by Month'!$B$7:$B$17,0),MATCH(ForecastByProduct!$E48,'Buy Forecast by Month'!$B$7:$Z$7,0)))</f>
        <v>#N/A</v>
      </c>
      <c r="H48" s="17"/>
    </row>
    <row r="49" spans="1:9">
      <c r="A49" s="13" t="str">
        <f>UsedForPicklists!$C$3</f>
        <v>RUS</v>
      </c>
      <c r="B49" s="13" t="str">
        <f>TEXT('File Input'!$C$11,"yyyymmdd")</f>
        <v>yyyymmdd</v>
      </c>
      <c r="C49" s="37" t="str">
        <f>IF(VALUE(LEFT($E49,4))&lt;YEAR('File Input'!$C$11),"Actual",IF(VALUE(LEFT($E49,4))&gt;YEAR('File Input'!$C$11),"Forecast",IF(VALUE(RIGHT($E49,2))&lt;MONTH('File Input'!$C$11),"Actual","Forecast")))</f>
        <v>Forecast</v>
      </c>
      <c r="D49" s="13" t="str">
        <f>'Buy Forecast by Month'!$B$6</f>
        <v>RU-Russia</v>
      </c>
      <c r="E49" s="13" t="str">
        <f t="shared" si="5"/>
        <v>202106</v>
      </c>
      <c r="F49" s="13" t="s">
        <v>573</v>
      </c>
      <c r="G49" s="35" t="e">
        <f>IF(ISBLANK(INDEX('Buy Forecast by Month'!$B$7:$Z$17,MATCH($F49,'Buy Forecast by Month'!$B$7:$B$17,0),MATCH(ForecastByProduct!$E49,'Buy Forecast by Month'!$B$7:$Z$7,0))),"",INDEX('Buy Forecast by Month'!$B$7:$Z$17,MATCH($F49,'Buy Forecast by Month'!$B$7:$B$17,0),MATCH(ForecastByProduct!$E49,'Buy Forecast by Month'!$B$7:$Z$7,0)))</f>
        <v>#N/A</v>
      </c>
      <c r="H49" s="17"/>
      <c r="I49" s="11"/>
    </row>
    <row r="50" spans="1:9">
      <c r="A50" s="13" t="str">
        <f>UsedForPicklists!$C$3</f>
        <v>RUS</v>
      </c>
      <c r="B50" s="13" t="str">
        <f>TEXT('File Input'!$C$11,"yyyymmdd")</f>
        <v>yyyymmdd</v>
      </c>
      <c r="C50" s="37" t="str">
        <f>IF(VALUE(LEFT($E50,4))&lt;YEAR('File Input'!$C$11),"Actual",IF(VALUE(LEFT($E50,4))&gt;YEAR('File Input'!$C$11),"Forecast",IF(VALUE(RIGHT($E50,2))&lt;MONTH('File Input'!$C$11),"Actual","Forecast")))</f>
        <v>Forecast</v>
      </c>
      <c r="D50" s="13" t="str">
        <f>'Buy Forecast by Month'!$B$6</f>
        <v>RU-Russia</v>
      </c>
      <c r="E50" s="13" t="str">
        <f t="shared" si="5"/>
        <v>202106</v>
      </c>
      <c r="F50" s="13" t="s">
        <v>854</v>
      </c>
      <c r="G50" s="35" t="e">
        <f>IF(ISBLANK(INDEX('Buy Forecast by Month'!$B$7:$Z$17,MATCH($F50,'Buy Forecast by Month'!$B$7:$B$17,0),MATCH(ForecastByProduct!$E50,'Buy Forecast by Month'!$B$7:$Z$7,0))),"",INDEX('Buy Forecast by Month'!$B$7:$Z$17,MATCH($F50,'Buy Forecast by Month'!$B$7:$B$17,0),MATCH(ForecastByProduct!$E50,'Buy Forecast by Month'!$B$7:$Z$7,0)))</f>
        <v>#N/A</v>
      </c>
      <c r="H50" s="17"/>
      <c r="I50" s="11"/>
    </row>
    <row r="51" spans="1:9">
      <c r="A51" s="13" t="str">
        <f>UsedForPicklists!$C$3</f>
        <v>RUS</v>
      </c>
      <c r="B51" s="13" t="str">
        <f>TEXT('File Input'!$C$11,"yyyymmdd")</f>
        <v>yyyymmdd</v>
      </c>
      <c r="C51" s="37" t="str">
        <f>IF(VALUE(LEFT($E51,4))&lt;YEAR('File Input'!$C$11),"Actual",IF(VALUE(LEFT($E51,4))&gt;YEAR('File Input'!$C$11),"Forecast",IF(VALUE(RIGHT($E51,2))&lt;MONTH('File Input'!$C$11),"Actual","Forecast")))</f>
        <v>Forecast</v>
      </c>
      <c r="D51" s="13" t="str">
        <f>'Buy Forecast by Month'!$B$6</f>
        <v>RU-Russia</v>
      </c>
      <c r="E51" s="13" t="str">
        <f t="shared" si="5"/>
        <v>202106</v>
      </c>
      <c r="F51" s="13" t="s">
        <v>855</v>
      </c>
      <c r="G51" s="35" t="e">
        <f>IF(ISBLANK(INDEX('Buy Forecast by Month'!$B$7:$Z$17,MATCH($F51,'Buy Forecast by Month'!$B$7:$B$17,0),MATCH(ForecastByProduct!$E51,'Buy Forecast by Month'!$B$7:$Z$7,0))),"",INDEX('Buy Forecast by Month'!$B$7:$Z$17,MATCH($F51,'Buy Forecast by Month'!$B$7:$B$17,0),MATCH(ForecastByProduct!$E51,'Buy Forecast by Month'!$B$7:$Z$7,0)))</f>
        <v>#N/A</v>
      </c>
      <c r="H51" s="17"/>
      <c r="I51" s="11"/>
    </row>
    <row r="52" spans="1:9">
      <c r="A52" s="13" t="str">
        <f>UsedForPicklists!$C$3</f>
        <v>RUS</v>
      </c>
      <c r="B52" s="13" t="str">
        <f>TEXT('File Input'!$C$11,"yyyymmdd")</f>
        <v>yyyymmdd</v>
      </c>
      <c r="C52" s="37" t="str">
        <f>IF(VALUE(LEFT($E52,4))&lt;YEAR('File Input'!$C$11),"Actual",IF(VALUE(LEFT($E52,4))&gt;YEAR('File Input'!$C$11),"Forecast",IF(VALUE(RIGHT($E52,2))&lt;MONTH('File Input'!$C$11),"Actual","Forecast")))</f>
        <v>Forecast</v>
      </c>
      <c r="D52" s="13" t="str">
        <f>'Buy Forecast by Month'!$B$6</f>
        <v>RU-Russia</v>
      </c>
      <c r="E52" s="13" t="str">
        <f t="shared" si="5"/>
        <v>202106</v>
      </c>
      <c r="F52" s="13" t="s">
        <v>856</v>
      </c>
      <c r="G52" s="35" t="e">
        <f>IF(ISBLANK(INDEX('Buy Forecast by Month'!$B$7:$Z$17,MATCH($F52,'Buy Forecast by Month'!$B$7:$B$17,0),MATCH(ForecastByProduct!$E52,'Buy Forecast by Month'!$B$7:$Z$7,0))),"",INDEX('Buy Forecast by Month'!$B$7:$Z$17,MATCH($F52,'Buy Forecast by Month'!$B$7:$B$17,0),MATCH(ForecastByProduct!$E52,'Buy Forecast by Month'!$B$7:$Z$7,0)))</f>
        <v>#N/A</v>
      </c>
      <c r="H52" s="17"/>
      <c r="I52" s="11"/>
    </row>
    <row r="53" spans="1:9">
      <c r="A53" s="13" t="str">
        <f>UsedForPicklists!$C$3</f>
        <v>RUS</v>
      </c>
      <c r="B53" s="13" t="str">
        <f>TEXT('File Input'!$C$11,"yyyymmdd")</f>
        <v>yyyymmdd</v>
      </c>
      <c r="C53" s="37" t="str">
        <f>IF(VALUE(LEFT($E53,4))&lt;YEAR('File Input'!$C$11),"Actual",IF(VALUE(LEFT($E53,4))&gt;YEAR('File Input'!$C$11),"Forecast",IF(VALUE(RIGHT($E53,2))&lt;MONTH('File Input'!$C$11),"Actual","Forecast")))</f>
        <v>Forecast</v>
      </c>
      <c r="D53" s="13" t="str">
        <f>'Buy Forecast by Month'!$B$6</f>
        <v>RU-Russia</v>
      </c>
      <c r="E53" s="13" t="str">
        <f t="shared" si="5"/>
        <v>202106</v>
      </c>
      <c r="F53" s="13" t="s">
        <v>564</v>
      </c>
      <c r="G53" s="35" t="e">
        <f>IF(ISBLANK(INDEX('Buy Forecast by Month'!$B$7:$Z$17,MATCH($F53,'Buy Forecast by Month'!$B$7:$B$17,0),MATCH(ForecastByProduct!$E53,'Buy Forecast by Month'!$B$7:$Z$7,0))),"",INDEX('Buy Forecast by Month'!$B$7:$Z$17,MATCH($F53,'Buy Forecast by Month'!$B$7:$B$17,0),MATCH(ForecastByProduct!$E53,'Buy Forecast by Month'!$B$7:$Z$7,0)))</f>
        <v>#N/A</v>
      </c>
      <c r="H53" s="17"/>
      <c r="I53" s="11"/>
    </row>
    <row r="54" spans="1:9">
      <c r="A54" s="13" t="str">
        <f>UsedForPicklists!$C$3</f>
        <v>RUS</v>
      </c>
      <c r="B54" s="13" t="str">
        <f>TEXT('File Input'!$C$11,"yyyymmdd")</f>
        <v>yyyymmdd</v>
      </c>
      <c r="C54" s="37" t="str">
        <f>IF(VALUE(LEFT($E54,4))&lt;YEAR('File Input'!$C$11),"Actual",IF(VALUE(LEFT($E54,4))&gt;YEAR('File Input'!$C$11),"Forecast",IF(VALUE(RIGHT($E54,2))&lt;MONTH('File Input'!$C$11),"Actual","Forecast")))</f>
        <v>Forecast</v>
      </c>
      <c r="D54" s="13" t="str">
        <f>'Buy Forecast by Month'!$B$6</f>
        <v>RU-Russia</v>
      </c>
      <c r="E54" s="13" t="str">
        <f t="shared" si="5"/>
        <v>202106</v>
      </c>
      <c r="F54" s="13" t="s">
        <v>562</v>
      </c>
      <c r="G54" s="35" t="e">
        <f>IF(ISBLANK(INDEX('Buy Forecast by Month'!$B$7:$Z$17,MATCH($F54,'Buy Forecast by Month'!$B$7:$B$17,0),MATCH(ForecastByProduct!$E54,'Buy Forecast by Month'!$B$7:$Z$7,0))),"",INDEX('Buy Forecast by Month'!$B$7:$Z$17,MATCH($F54,'Buy Forecast by Month'!$B$7:$B$17,0),MATCH(ForecastByProduct!$E54,'Buy Forecast by Month'!$B$7:$Z$7,0)))</f>
        <v>#N/A</v>
      </c>
      <c r="H54" s="17"/>
      <c r="I54" s="11"/>
    </row>
    <row r="55" spans="1:9">
      <c r="A55" s="13" t="str">
        <f>UsedForPicklists!$C$3</f>
        <v>RUS</v>
      </c>
      <c r="B55" s="13" t="str">
        <f>TEXT('File Input'!$C$11,"yyyymmdd")</f>
        <v>yyyymmdd</v>
      </c>
      <c r="C55" s="37" t="str">
        <f>IF(VALUE(LEFT($E55,4))&lt;YEAR('File Input'!$C$11),"Actual",IF(VALUE(LEFT($E55,4))&gt;YEAR('File Input'!$C$11),"Forecast",IF(VALUE(RIGHT($E55,2))&lt;MONTH('File Input'!$C$11),"Actual","Forecast")))</f>
        <v>Forecast</v>
      </c>
      <c r="D55" s="13" t="str">
        <f>'Buy Forecast by Month'!$B$6</f>
        <v>RU-Russia</v>
      </c>
      <c r="E55" s="13" t="str">
        <f t="shared" si="5"/>
        <v>202106</v>
      </c>
      <c r="F55" s="13" t="s">
        <v>563</v>
      </c>
      <c r="G55" s="35" t="e">
        <f>IF(ISBLANK(INDEX('Buy Forecast by Month'!$B$7:$Z$17,MATCH($F55,'Buy Forecast by Month'!$B$7:$B$17,0),MATCH(ForecastByProduct!$E55,'Buy Forecast by Month'!$B$7:$Z$7,0))),"",INDEX('Buy Forecast by Month'!$B$7:$Z$17,MATCH($F55,'Buy Forecast by Month'!$B$7:$B$17,0),MATCH(ForecastByProduct!$E55,'Buy Forecast by Month'!$B$7:$Z$7,0)))</f>
        <v>#N/A</v>
      </c>
      <c r="H55" s="17"/>
      <c r="I55" s="11"/>
    </row>
    <row r="56" spans="1:9">
      <c r="A56" s="13" t="str">
        <f>UsedForPicklists!$C$3</f>
        <v>RUS</v>
      </c>
      <c r="B56" s="13" t="str">
        <f>TEXT('File Input'!$C$11,"yyyymmdd")</f>
        <v>yyyymmdd</v>
      </c>
      <c r="C56" s="37" t="str">
        <f>IF(VALUE(LEFT($E56,4))&lt;YEAR('File Input'!$C$11),"Actual",IF(VALUE(LEFT($E56,4))&gt;YEAR('File Input'!$C$11),"Forecast",IF(VALUE(RIGHT($E56,2))&lt;MONTH('File Input'!$C$11),"Actual","Forecast")))</f>
        <v>Forecast</v>
      </c>
      <c r="D56" s="13" t="str">
        <f>'Buy Forecast by Month'!$B$6</f>
        <v>RU-Russia</v>
      </c>
      <c r="E56" s="13" t="str">
        <f t="shared" ref="E56:E64" si="6">TEXT(202107,0)</f>
        <v>202107</v>
      </c>
      <c r="F56" s="13" t="s">
        <v>616</v>
      </c>
      <c r="G56" s="35" t="e">
        <f>IF(ISBLANK(INDEX('Buy Forecast by Month'!$B$7:$Z$17,MATCH($F56,'Buy Forecast by Month'!$B$7:$B$17,0),MATCH(ForecastByProduct!$E56,'Buy Forecast by Month'!$B$7:$Z$7,0))),"",INDEX('Buy Forecast by Month'!$B$7:$Z$17,MATCH($F56,'Buy Forecast by Month'!$B$7:$B$17,0),MATCH(ForecastByProduct!$E56,'Buy Forecast by Month'!$B$7:$Z$7,0)))</f>
        <v>#N/A</v>
      </c>
      <c r="H56" s="17"/>
      <c r="I56" s="11"/>
    </row>
    <row r="57" spans="1:9" s="11" customFormat="1">
      <c r="A57" s="13" t="str">
        <f>UsedForPicklists!$C$3</f>
        <v>RUS</v>
      </c>
      <c r="B57" s="13" t="str">
        <f>TEXT('File Input'!$C$11,"yyyymmdd")</f>
        <v>yyyymmdd</v>
      </c>
      <c r="C57" s="37" t="str">
        <f>IF(VALUE(LEFT($E57,4))&lt;YEAR('File Input'!$C$11),"Actual",IF(VALUE(LEFT($E57,4))&gt;YEAR('File Input'!$C$11),"Forecast",IF(VALUE(RIGHT($E57,2))&lt;MONTH('File Input'!$C$11),"Actual","Forecast")))</f>
        <v>Forecast</v>
      </c>
      <c r="D57" s="13" t="str">
        <f>'Buy Forecast by Month'!$B$6</f>
        <v>RU-Russia</v>
      </c>
      <c r="E57" s="13" t="str">
        <f t="shared" si="6"/>
        <v>202107</v>
      </c>
      <c r="F57" s="13" t="s">
        <v>618</v>
      </c>
      <c r="G57" s="35" t="e">
        <f>IF(ISBLANK(INDEX('Buy Forecast by Month'!$B$7:$Z$17,MATCH($F57,'Buy Forecast by Month'!$B$7:$B$17,0),MATCH(ForecastByProduct!$E57,'Buy Forecast by Month'!$B$7:$Z$7,0))),"",INDEX('Buy Forecast by Month'!$B$7:$Z$17,MATCH($F57,'Buy Forecast by Month'!$B$7:$B$17,0),MATCH(ForecastByProduct!$E57,'Buy Forecast by Month'!$B$7:$Z$7,0)))</f>
        <v>#N/A</v>
      </c>
      <c r="H57" s="17"/>
    </row>
    <row r="58" spans="1:9">
      <c r="A58" s="13" t="str">
        <f>UsedForPicklists!$C$3</f>
        <v>RUS</v>
      </c>
      <c r="B58" s="13" t="str">
        <f>TEXT('File Input'!$C$11,"yyyymmdd")</f>
        <v>yyyymmdd</v>
      </c>
      <c r="C58" s="37" t="str">
        <f>IF(VALUE(LEFT($E58,4))&lt;YEAR('File Input'!$C$11),"Actual",IF(VALUE(LEFT($E58,4))&gt;YEAR('File Input'!$C$11),"Forecast",IF(VALUE(RIGHT($E58,2))&lt;MONTH('File Input'!$C$11),"Actual","Forecast")))</f>
        <v>Forecast</v>
      </c>
      <c r="D58" s="13" t="str">
        <f>'Buy Forecast by Month'!$B$6</f>
        <v>RU-Russia</v>
      </c>
      <c r="E58" s="13" t="str">
        <f t="shared" si="6"/>
        <v>202107</v>
      </c>
      <c r="F58" s="13" t="s">
        <v>573</v>
      </c>
      <c r="G58" s="35" t="e">
        <f>IF(ISBLANK(INDEX('Buy Forecast by Month'!$B$7:$Z$17,MATCH($F58,'Buy Forecast by Month'!$B$7:$B$17,0),MATCH(ForecastByProduct!$E58,'Buy Forecast by Month'!$B$7:$Z$7,0))),"",INDEX('Buy Forecast by Month'!$B$7:$Z$17,MATCH($F58,'Buy Forecast by Month'!$B$7:$B$17,0),MATCH(ForecastByProduct!$E58,'Buy Forecast by Month'!$B$7:$Z$7,0)))</f>
        <v>#N/A</v>
      </c>
      <c r="H58" s="17"/>
      <c r="I58" s="11"/>
    </row>
    <row r="59" spans="1:9">
      <c r="A59" s="13" t="str">
        <f>UsedForPicklists!$C$3</f>
        <v>RUS</v>
      </c>
      <c r="B59" s="13" t="str">
        <f>TEXT('File Input'!$C$11,"yyyymmdd")</f>
        <v>yyyymmdd</v>
      </c>
      <c r="C59" s="37" t="str">
        <f>IF(VALUE(LEFT($E59,4))&lt;YEAR('File Input'!$C$11),"Actual",IF(VALUE(LEFT($E59,4))&gt;YEAR('File Input'!$C$11),"Forecast",IF(VALUE(RIGHT($E59,2))&lt;MONTH('File Input'!$C$11),"Actual","Forecast")))</f>
        <v>Forecast</v>
      </c>
      <c r="D59" s="13" t="str">
        <f>'Buy Forecast by Month'!$B$6</f>
        <v>RU-Russia</v>
      </c>
      <c r="E59" s="13" t="str">
        <f t="shared" si="6"/>
        <v>202107</v>
      </c>
      <c r="F59" s="13" t="s">
        <v>854</v>
      </c>
      <c r="G59" s="35" t="e">
        <f>IF(ISBLANK(INDEX('Buy Forecast by Month'!$B$7:$Z$17,MATCH($F59,'Buy Forecast by Month'!$B$7:$B$17,0),MATCH(ForecastByProduct!$E59,'Buy Forecast by Month'!$B$7:$Z$7,0))),"",INDEX('Buy Forecast by Month'!$B$7:$Z$17,MATCH($F59,'Buy Forecast by Month'!$B$7:$B$17,0),MATCH(ForecastByProduct!$E59,'Buy Forecast by Month'!$B$7:$Z$7,0)))</f>
        <v>#N/A</v>
      </c>
      <c r="H59" s="17"/>
      <c r="I59" s="11"/>
    </row>
    <row r="60" spans="1:9">
      <c r="A60" s="13" t="str">
        <f>UsedForPicklists!$C$3</f>
        <v>RUS</v>
      </c>
      <c r="B60" s="13" t="str">
        <f>TEXT('File Input'!$C$11,"yyyymmdd")</f>
        <v>yyyymmdd</v>
      </c>
      <c r="C60" s="37" t="str">
        <f>IF(VALUE(LEFT($E60,4))&lt;YEAR('File Input'!$C$11),"Actual",IF(VALUE(LEFT($E60,4))&gt;YEAR('File Input'!$C$11),"Forecast",IF(VALUE(RIGHT($E60,2))&lt;MONTH('File Input'!$C$11),"Actual","Forecast")))</f>
        <v>Forecast</v>
      </c>
      <c r="D60" s="13" t="str">
        <f>'Buy Forecast by Month'!$B$6</f>
        <v>RU-Russia</v>
      </c>
      <c r="E60" s="13" t="str">
        <f t="shared" si="6"/>
        <v>202107</v>
      </c>
      <c r="F60" s="13" t="s">
        <v>855</v>
      </c>
      <c r="G60" s="35" t="e">
        <f>IF(ISBLANK(INDEX('Buy Forecast by Month'!$B$7:$Z$17,MATCH($F60,'Buy Forecast by Month'!$B$7:$B$17,0),MATCH(ForecastByProduct!$E60,'Buy Forecast by Month'!$B$7:$Z$7,0))),"",INDEX('Buy Forecast by Month'!$B$7:$Z$17,MATCH($F60,'Buy Forecast by Month'!$B$7:$B$17,0),MATCH(ForecastByProduct!$E60,'Buy Forecast by Month'!$B$7:$Z$7,0)))</f>
        <v>#N/A</v>
      </c>
      <c r="H60" s="17"/>
      <c r="I60" s="11"/>
    </row>
    <row r="61" spans="1:9">
      <c r="A61" s="13" t="str">
        <f>UsedForPicklists!$C$3</f>
        <v>RUS</v>
      </c>
      <c r="B61" s="13" t="str">
        <f>TEXT('File Input'!$C$11,"yyyymmdd")</f>
        <v>yyyymmdd</v>
      </c>
      <c r="C61" s="37" t="str">
        <f>IF(VALUE(LEFT($E61,4))&lt;YEAR('File Input'!$C$11),"Actual",IF(VALUE(LEFT($E61,4))&gt;YEAR('File Input'!$C$11),"Forecast",IF(VALUE(RIGHT($E61,2))&lt;MONTH('File Input'!$C$11),"Actual","Forecast")))</f>
        <v>Forecast</v>
      </c>
      <c r="D61" s="13" t="str">
        <f>'Buy Forecast by Month'!$B$6</f>
        <v>RU-Russia</v>
      </c>
      <c r="E61" s="13" t="str">
        <f t="shared" si="6"/>
        <v>202107</v>
      </c>
      <c r="F61" s="13" t="s">
        <v>856</v>
      </c>
      <c r="G61" s="35" t="e">
        <f>IF(ISBLANK(INDEX('Buy Forecast by Month'!$B$7:$Z$17,MATCH($F61,'Buy Forecast by Month'!$B$7:$B$17,0),MATCH(ForecastByProduct!$E61,'Buy Forecast by Month'!$B$7:$Z$7,0))),"",INDEX('Buy Forecast by Month'!$B$7:$Z$17,MATCH($F61,'Buy Forecast by Month'!$B$7:$B$17,0),MATCH(ForecastByProduct!$E61,'Buy Forecast by Month'!$B$7:$Z$7,0)))</f>
        <v>#N/A</v>
      </c>
      <c r="H61" s="17"/>
      <c r="I61" s="11"/>
    </row>
    <row r="62" spans="1:9">
      <c r="A62" s="13" t="str">
        <f>UsedForPicklists!$C$3</f>
        <v>RUS</v>
      </c>
      <c r="B62" s="13" t="str">
        <f>TEXT('File Input'!$C$11,"yyyymmdd")</f>
        <v>yyyymmdd</v>
      </c>
      <c r="C62" s="37" t="str">
        <f>IF(VALUE(LEFT($E62,4))&lt;YEAR('File Input'!$C$11),"Actual",IF(VALUE(LEFT($E62,4))&gt;YEAR('File Input'!$C$11),"Forecast",IF(VALUE(RIGHT($E62,2))&lt;MONTH('File Input'!$C$11),"Actual","Forecast")))</f>
        <v>Forecast</v>
      </c>
      <c r="D62" s="13" t="str">
        <f>'Buy Forecast by Month'!$B$6</f>
        <v>RU-Russia</v>
      </c>
      <c r="E62" s="13" t="str">
        <f t="shared" si="6"/>
        <v>202107</v>
      </c>
      <c r="F62" s="13" t="s">
        <v>564</v>
      </c>
      <c r="G62" s="35" t="e">
        <f>IF(ISBLANK(INDEX('Buy Forecast by Month'!$B$7:$Z$17,MATCH($F62,'Buy Forecast by Month'!$B$7:$B$17,0),MATCH(ForecastByProduct!$E62,'Buy Forecast by Month'!$B$7:$Z$7,0))),"",INDEX('Buy Forecast by Month'!$B$7:$Z$17,MATCH($F62,'Buy Forecast by Month'!$B$7:$B$17,0),MATCH(ForecastByProduct!$E62,'Buy Forecast by Month'!$B$7:$Z$7,0)))</f>
        <v>#N/A</v>
      </c>
      <c r="H62" s="17"/>
      <c r="I62" s="11"/>
    </row>
    <row r="63" spans="1:9">
      <c r="A63" s="13" t="str">
        <f>UsedForPicklists!$C$3</f>
        <v>RUS</v>
      </c>
      <c r="B63" s="13" t="str">
        <f>TEXT('File Input'!$C$11,"yyyymmdd")</f>
        <v>yyyymmdd</v>
      </c>
      <c r="C63" s="37" t="str">
        <f>IF(VALUE(LEFT($E63,4))&lt;YEAR('File Input'!$C$11),"Actual",IF(VALUE(LEFT($E63,4))&gt;YEAR('File Input'!$C$11),"Forecast",IF(VALUE(RIGHT($E63,2))&lt;MONTH('File Input'!$C$11),"Actual","Forecast")))</f>
        <v>Forecast</v>
      </c>
      <c r="D63" s="13" t="str">
        <f>'Buy Forecast by Month'!$B$6</f>
        <v>RU-Russia</v>
      </c>
      <c r="E63" s="13" t="str">
        <f t="shared" si="6"/>
        <v>202107</v>
      </c>
      <c r="F63" s="13" t="s">
        <v>562</v>
      </c>
      <c r="G63" s="35" t="e">
        <f>IF(ISBLANK(INDEX('Buy Forecast by Month'!$B$7:$Z$17,MATCH($F63,'Buy Forecast by Month'!$B$7:$B$17,0),MATCH(ForecastByProduct!$E63,'Buy Forecast by Month'!$B$7:$Z$7,0))),"",INDEX('Buy Forecast by Month'!$B$7:$Z$17,MATCH($F63,'Buy Forecast by Month'!$B$7:$B$17,0),MATCH(ForecastByProduct!$E63,'Buy Forecast by Month'!$B$7:$Z$7,0)))</f>
        <v>#N/A</v>
      </c>
      <c r="H63" s="17"/>
      <c r="I63" s="11"/>
    </row>
    <row r="64" spans="1:9">
      <c r="A64" s="13" t="str">
        <f>UsedForPicklists!$C$3</f>
        <v>RUS</v>
      </c>
      <c r="B64" s="13" t="str">
        <f>TEXT('File Input'!$C$11,"yyyymmdd")</f>
        <v>yyyymmdd</v>
      </c>
      <c r="C64" s="37" t="str">
        <f>IF(VALUE(LEFT($E64,4))&lt;YEAR('File Input'!$C$11),"Actual",IF(VALUE(LEFT($E64,4))&gt;YEAR('File Input'!$C$11),"Forecast",IF(VALUE(RIGHT($E64,2))&lt;MONTH('File Input'!$C$11),"Actual","Forecast")))</f>
        <v>Forecast</v>
      </c>
      <c r="D64" s="13" t="str">
        <f>'Buy Forecast by Month'!$B$6</f>
        <v>RU-Russia</v>
      </c>
      <c r="E64" s="13" t="str">
        <f t="shared" si="6"/>
        <v>202107</v>
      </c>
      <c r="F64" s="13" t="s">
        <v>563</v>
      </c>
      <c r="G64" s="35" t="e">
        <f>IF(ISBLANK(INDEX('Buy Forecast by Month'!$B$7:$Z$17,MATCH($F64,'Buy Forecast by Month'!$B$7:$B$17,0),MATCH(ForecastByProduct!$E64,'Buy Forecast by Month'!$B$7:$Z$7,0))),"",INDEX('Buy Forecast by Month'!$B$7:$Z$17,MATCH($F64,'Buy Forecast by Month'!$B$7:$B$17,0),MATCH(ForecastByProduct!$E64,'Buy Forecast by Month'!$B$7:$Z$7,0)))</f>
        <v>#N/A</v>
      </c>
      <c r="H64" s="17"/>
      <c r="I64" s="11"/>
    </row>
    <row r="65" spans="1:9">
      <c r="A65" s="13" t="str">
        <f>UsedForPicklists!$C$3</f>
        <v>RUS</v>
      </c>
      <c r="B65" s="13" t="str">
        <f>TEXT('File Input'!$C$11,"yyyymmdd")</f>
        <v>yyyymmdd</v>
      </c>
      <c r="C65" s="37" t="str">
        <f>IF(VALUE(LEFT($E65,4))&lt;YEAR('File Input'!$C$11),"Actual",IF(VALUE(LEFT($E65,4))&gt;YEAR('File Input'!$C$11),"Forecast",IF(VALUE(RIGHT($E65,2))&lt;MONTH('File Input'!$C$11),"Actual","Forecast")))</f>
        <v>Forecast</v>
      </c>
      <c r="D65" s="13" t="str">
        <f>'Buy Forecast by Month'!$B$6</f>
        <v>RU-Russia</v>
      </c>
      <c r="E65" s="13" t="str">
        <f t="shared" ref="E65:E73" si="7">TEXT(202108,0)</f>
        <v>202108</v>
      </c>
      <c r="F65" s="13" t="s">
        <v>616</v>
      </c>
      <c r="G65" s="35" t="e">
        <f>IF(ISBLANK(INDEX('Buy Forecast by Month'!$B$7:$Z$17,MATCH($F65,'Buy Forecast by Month'!$B$7:$B$17,0),MATCH(ForecastByProduct!$E65,'Buy Forecast by Month'!$B$7:$Z$7,0))),"",INDEX('Buy Forecast by Month'!$B$7:$Z$17,MATCH($F65,'Buy Forecast by Month'!$B$7:$B$17,0),MATCH(ForecastByProduct!$E65,'Buy Forecast by Month'!$B$7:$Z$7,0)))</f>
        <v>#N/A</v>
      </c>
      <c r="H65" s="17"/>
      <c r="I65" s="11"/>
    </row>
    <row r="66" spans="1:9" s="11" customFormat="1">
      <c r="A66" s="13" t="str">
        <f>UsedForPicklists!$C$3</f>
        <v>RUS</v>
      </c>
      <c r="B66" s="13" t="str">
        <f>TEXT('File Input'!$C$11,"yyyymmdd")</f>
        <v>yyyymmdd</v>
      </c>
      <c r="C66" s="37" t="str">
        <f>IF(VALUE(LEFT($E66,4))&lt;YEAR('File Input'!$C$11),"Actual",IF(VALUE(LEFT($E66,4))&gt;YEAR('File Input'!$C$11),"Forecast",IF(VALUE(RIGHT($E66,2))&lt;MONTH('File Input'!$C$11),"Actual","Forecast")))</f>
        <v>Forecast</v>
      </c>
      <c r="D66" s="13" t="str">
        <f>'Buy Forecast by Month'!$B$6</f>
        <v>RU-Russia</v>
      </c>
      <c r="E66" s="13" t="str">
        <f t="shared" si="7"/>
        <v>202108</v>
      </c>
      <c r="F66" s="13" t="s">
        <v>618</v>
      </c>
      <c r="G66" s="35" t="e">
        <f>IF(ISBLANK(INDEX('Buy Forecast by Month'!$B$7:$Z$17,MATCH($F66,'Buy Forecast by Month'!$B$7:$B$17,0),MATCH(ForecastByProduct!$E66,'Buy Forecast by Month'!$B$7:$Z$7,0))),"",INDEX('Buy Forecast by Month'!$B$7:$Z$17,MATCH($F66,'Buy Forecast by Month'!$B$7:$B$17,0),MATCH(ForecastByProduct!$E66,'Buy Forecast by Month'!$B$7:$Z$7,0)))</f>
        <v>#N/A</v>
      </c>
      <c r="H66" s="17"/>
    </row>
    <row r="67" spans="1:9">
      <c r="A67" s="13" t="str">
        <f>UsedForPicklists!$C$3</f>
        <v>RUS</v>
      </c>
      <c r="B67" s="13" t="str">
        <f>TEXT('File Input'!$C$11,"yyyymmdd")</f>
        <v>yyyymmdd</v>
      </c>
      <c r="C67" s="37" t="str">
        <f>IF(VALUE(LEFT($E67,4))&lt;YEAR('File Input'!$C$11),"Actual",IF(VALUE(LEFT($E67,4))&gt;YEAR('File Input'!$C$11),"Forecast",IF(VALUE(RIGHT($E67,2))&lt;MONTH('File Input'!$C$11),"Actual","Forecast")))</f>
        <v>Forecast</v>
      </c>
      <c r="D67" s="13" t="str">
        <f>'Buy Forecast by Month'!$B$6</f>
        <v>RU-Russia</v>
      </c>
      <c r="E67" s="13" t="str">
        <f t="shared" si="7"/>
        <v>202108</v>
      </c>
      <c r="F67" s="13" t="s">
        <v>573</v>
      </c>
      <c r="G67" s="35" t="e">
        <f>IF(ISBLANK(INDEX('Buy Forecast by Month'!$B$7:$Z$17,MATCH($F67,'Buy Forecast by Month'!$B$7:$B$17,0),MATCH(ForecastByProduct!$E67,'Buy Forecast by Month'!$B$7:$Z$7,0))),"",INDEX('Buy Forecast by Month'!$B$7:$Z$17,MATCH($F67,'Buy Forecast by Month'!$B$7:$B$17,0),MATCH(ForecastByProduct!$E67,'Buy Forecast by Month'!$B$7:$Z$7,0)))</f>
        <v>#N/A</v>
      </c>
      <c r="H67" s="17"/>
      <c r="I67" s="11"/>
    </row>
    <row r="68" spans="1:9">
      <c r="A68" s="13" t="str">
        <f>UsedForPicklists!$C$3</f>
        <v>RUS</v>
      </c>
      <c r="B68" s="13" t="str">
        <f>TEXT('File Input'!$C$11,"yyyymmdd")</f>
        <v>yyyymmdd</v>
      </c>
      <c r="C68" s="37" t="str">
        <f>IF(VALUE(LEFT($E68,4))&lt;YEAR('File Input'!$C$11),"Actual",IF(VALUE(LEFT($E68,4))&gt;YEAR('File Input'!$C$11),"Forecast",IF(VALUE(RIGHT($E68,2))&lt;MONTH('File Input'!$C$11),"Actual","Forecast")))</f>
        <v>Forecast</v>
      </c>
      <c r="D68" s="13" t="str">
        <f>'Buy Forecast by Month'!$B$6</f>
        <v>RU-Russia</v>
      </c>
      <c r="E68" s="13" t="str">
        <f t="shared" si="7"/>
        <v>202108</v>
      </c>
      <c r="F68" s="13" t="s">
        <v>854</v>
      </c>
      <c r="G68" s="35" t="e">
        <f>IF(ISBLANK(INDEX('Buy Forecast by Month'!$B$7:$Z$17,MATCH($F68,'Buy Forecast by Month'!$B$7:$B$17,0),MATCH(ForecastByProduct!$E68,'Buy Forecast by Month'!$B$7:$Z$7,0))),"",INDEX('Buy Forecast by Month'!$B$7:$Z$17,MATCH($F68,'Buy Forecast by Month'!$B$7:$B$17,0),MATCH(ForecastByProduct!$E68,'Buy Forecast by Month'!$B$7:$Z$7,0)))</f>
        <v>#N/A</v>
      </c>
      <c r="H68" s="17"/>
      <c r="I68" s="11"/>
    </row>
    <row r="69" spans="1:9">
      <c r="A69" s="13" t="str">
        <f>UsedForPicklists!$C$3</f>
        <v>RUS</v>
      </c>
      <c r="B69" s="13" t="str">
        <f>TEXT('File Input'!$C$11,"yyyymmdd")</f>
        <v>yyyymmdd</v>
      </c>
      <c r="C69" s="37" t="str">
        <f>IF(VALUE(LEFT($E69,4))&lt;YEAR('File Input'!$C$11),"Actual",IF(VALUE(LEFT($E69,4))&gt;YEAR('File Input'!$C$11),"Forecast",IF(VALUE(RIGHT($E69,2))&lt;MONTH('File Input'!$C$11),"Actual","Forecast")))</f>
        <v>Forecast</v>
      </c>
      <c r="D69" s="13" t="str">
        <f>'Buy Forecast by Month'!$B$6</f>
        <v>RU-Russia</v>
      </c>
      <c r="E69" s="13" t="str">
        <f t="shared" si="7"/>
        <v>202108</v>
      </c>
      <c r="F69" s="13" t="s">
        <v>855</v>
      </c>
      <c r="G69" s="35" t="e">
        <f>IF(ISBLANK(INDEX('Buy Forecast by Month'!$B$7:$Z$17,MATCH($F69,'Buy Forecast by Month'!$B$7:$B$17,0),MATCH(ForecastByProduct!$E69,'Buy Forecast by Month'!$B$7:$Z$7,0))),"",INDEX('Buy Forecast by Month'!$B$7:$Z$17,MATCH($F69,'Buy Forecast by Month'!$B$7:$B$17,0),MATCH(ForecastByProduct!$E69,'Buy Forecast by Month'!$B$7:$Z$7,0)))</f>
        <v>#N/A</v>
      </c>
      <c r="H69" s="17"/>
      <c r="I69" s="11"/>
    </row>
    <row r="70" spans="1:9">
      <c r="A70" s="13" t="str">
        <f>UsedForPicklists!$C$3</f>
        <v>RUS</v>
      </c>
      <c r="B70" s="13" t="str">
        <f>TEXT('File Input'!$C$11,"yyyymmdd")</f>
        <v>yyyymmdd</v>
      </c>
      <c r="C70" s="37" t="str">
        <f>IF(VALUE(LEFT($E70,4))&lt;YEAR('File Input'!$C$11),"Actual",IF(VALUE(LEFT($E70,4))&gt;YEAR('File Input'!$C$11),"Forecast",IF(VALUE(RIGHT($E70,2))&lt;MONTH('File Input'!$C$11),"Actual","Forecast")))</f>
        <v>Forecast</v>
      </c>
      <c r="D70" s="13" t="str">
        <f>'Buy Forecast by Month'!$B$6</f>
        <v>RU-Russia</v>
      </c>
      <c r="E70" s="13" t="str">
        <f t="shared" si="7"/>
        <v>202108</v>
      </c>
      <c r="F70" s="13" t="s">
        <v>856</v>
      </c>
      <c r="G70" s="35" t="e">
        <f>IF(ISBLANK(INDEX('Buy Forecast by Month'!$B$7:$Z$17,MATCH($F70,'Buy Forecast by Month'!$B$7:$B$17,0),MATCH(ForecastByProduct!$E70,'Buy Forecast by Month'!$B$7:$Z$7,0))),"",INDEX('Buy Forecast by Month'!$B$7:$Z$17,MATCH($F70,'Buy Forecast by Month'!$B$7:$B$17,0),MATCH(ForecastByProduct!$E70,'Buy Forecast by Month'!$B$7:$Z$7,0)))</f>
        <v>#N/A</v>
      </c>
      <c r="H70" s="17"/>
      <c r="I70" s="11"/>
    </row>
    <row r="71" spans="1:9">
      <c r="A71" s="13" t="str">
        <f>UsedForPicklists!$C$3</f>
        <v>RUS</v>
      </c>
      <c r="B71" s="13" t="str">
        <f>TEXT('File Input'!$C$11,"yyyymmdd")</f>
        <v>yyyymmdd</v>
      </c>
      <c r="C71" s="37" t="str">
        <f>IF(VALUE(LEFT($E71,4))&lt;YEAR('File Input'!$C$11),"Actual",IF(VALUE(LEFT($E71,4))&gt;YEAR('File Input'!$C$11),"Forecast",IF(VALUE(RIGHT($E71,2))&lt;MONTH('File Input'!$C$11),"Actual","Forecast")))</f>
        <v>Forecast</v>
      </c>
      <c r="D71" s="13" t="str">
        <f>'Buy Forecast by Month'!$B$6</f>
        <v>RU-Russia</v>
      </c>
      <c r="E71" s="13" t="str">
        <f t="shared" si="7"/>
        <v>202108</v>
      </c>
      <c r="F71" s="13" t="s">
        <v>564</v>
      </c>
      <c r="G71" s="35" t="e">
        <f>IF(ISBLANK(INDEX('Buy Forecast by Month'!$B$7:$Z$17,MATCH($F71,'Buy Forecast by Month'!$B$7:$B$17,0),MATCH(ForecastByProduct!$E71,'Buy Forecast by Month'!$B$7:$Z$7,0))),"",INDEX('Buy Forecast by Month'!$B$7:$Z$17,MATCH($F71,'Buy Forecast by Month'!$B$7:$B$17,0),MATCH(ForecastByProduct!$E71,'Buy Forecast by Month'!$B$7:$Z$7,0)))</f>
        <v>#N/A</v>
      </c>
      <c r="H71" s="17"/>
      <c r="I71" s="11"/>
    </row>
    <row r="72" spans="1:9">
      <c r="A72" s="13" t="str">
        <f>UsedForPicklists!$C$3</f>
        <v>RUS</v>
      </c>
      <c r="B72" s="13" t="str">
        <f>TEXT('File Input'!$C$11,"yyyymmdd")</f>
        <v>yyyymmdd</v>
      </c>
      <c r="C72" s="37" t="str">
        <f>IF(VALUE(LEFT($E72,4))&lt;YEAR('File Input'!$C$11),"Actual",IF(VALUE(LEFT($E72,4))&gt;YEAR('File Input'!$C$11),"Forecast",IF(VALUE(RIGHT($E72,2))&lt;MONTH('File Input'!$C$11),"Actual","Forecast")))</f>
        <v>Forecast</v>
      </c>
      <c r="D72" s="13" t="str">
        <f>'Buy Forecast by Month'!$B$6</f>
        <v>RU-Russia</v>
      </c>
      <c r="E72" s="13" t="str">
        <f t="shared" si="7"/>
        <v>202108</v>
      </c>
      <c r="F72" s="13" t="s">
        <v>562</v>
      </c>
      <c r="G72" s="35" t="e">
        <f>IF(ISBLANK(INDEX('Buy Forecast by Month'!$B$7:$Z$17,MATCH($F72,'Buy Forecast by Month'!$B$7:$B$17,0),MATCH(ForecastByProduct!$E72,'Buy Forecast by Month'!$B$7:$Z$7,0))),"",INDEX('Buy Forecast by Month'!$B$7:$Z$17,MATCH($F72,'Buy Forecast by Month'!$B$7:$B$17,0),MATCH(ForecastByProduct!$E72,'Buy Forecast by Month'!$B$7:$Z$7,0)))</f>
        <v>#N/A</v>
      </c>
      <c r="H72" s="17"/>
      <c r="I72" s="11"/>
    </row>
    <row r="73" spans="1:9">
      <c r="A73" s="13" t="str">
        <f>UsedForPicklists!$C$3</f>
        <v>RUS</v>
      </c>
      <c r="B73" s="13" t="str">
        <f>TEXT('File Input'!$C$11,"yyyymmdd")</f>
        <v>yyyymmdd</v>
      </c>
      <c r="C73" s="37" t="str">
        <f>IF(VALUE(LEFT($E73,4))&lt;YEAR('File Input'!$C$11),"Actual",IF(VALUE(LEFT($E73,4))&gt;YEAR('File Input'!$C$11),"Forecast",IF(VALUE(RIGHT($E73,2))&lt;MONTH('File Input'!$C$11),"Actual","Forecast")))</f>
        <v>Forecast</v>
      </c>
      <c r="D73" s="13" t="str">
        <f>'Buy Forecast by Month'!$B$6</f>
        <v>RU-Russia</v>
      </c>
      <c r="E73" s="13" t="str">
        <f t="shared" si="7"/>
        <v>202108</v>
      </c>
      <c r="F73" s="13" t="s">
        <v>563</v>
      </c>
      <c r="G73" s="35" t="e">
        <f>IF(ISBLANK(INDEX('Buy Forecast by Month'!$B$7:$Z$17,MATCH($F73,'Buy Forecast by Month'!$B$7:$B$17,0),MATCH(ForecastByProduct!$E73,'Buy Forecast by Month'!$B$7:$Z$7,0))),"",INDEX('Buy Forecast by Month'!$B$7:$Z$17,MATCH($F73,'Buy Forecast by Month'!$B$7:$B$17,0),MATCH(ForecastByProduct!$E73,'Buy Forecast by Month'!$B$7:$Z$7,0)))</f>
        <v>#N/A</v>
      </c>
      <c r="H73" s="17"/>
      <c r="I73" s="11"/>
    </row>
    <row r="74" spans="1:9">
      <c r="A74" s="13" t="str">
        <f>UsedForPicklists!$C$3</f>
        <v>RUS</v>
      </c>
      <c r="B74" s="13" t="str">
        <f>TEXT('File Input'!$C$11,"yyyymmdd")</f>
        <v>yyyymmdd</v>
      </c>
      <c r="C74" s="37" t="str">
        <f>IF(VALUE(LEFT($E74,4))&lt;YEAR('File Input'!$C$11),"Actual",IF(VALUE(LEFT($E74,4))&gt;YEAR('File Input'!$C$11),"Forecast",IF(VALUE(RIGHT($E74,2))&lt;MONTH('File Input'!$C$11),"Actual","Forecast")))</f>
        <v>Forecast</v>
      </c>
      <c r="D74" s="13" t="str">
        <f>'Buy Forecast by Month'!$B$6</f>
        <v>RU-Russia</v>
      </c>
      <c r="E74" s="13" t="str">
        <f t="shared" ref="E74:E82" si="8">TEXT(202109,0)</f>
        <v>202109</v>
      </c>
      <c r="F74" s="13" t="s">
        <v>616</v>
      </c>
      <c r="G74" s="35" t="e">
        <f>IF(ISBLANK(INDEX('Buy Forecast by Month'!$B$7:$Z$17,MATCH($F74,'Buy Forecast by Month'!$B$7:$B$17,0),MATCH(ForecastByProduct!$E74,'Buy Forecast by Month'!$B$7:$Z$7,0))),"",INDEX('Buy Forecast by Month'!$B$7:$Z$17,MATCH($F74,'Buy Forecast by Month'!$B$7:$B$17,0),MATCH(ForecastByProduct!$E74,'Buy Forecast by Month'!$B$7:$Z$7,0)))</f>
        <v>#N/A</v>
      </c>
      <c r="H74" s="17"/>
      <c r="I74" s="11"/>
    </row>
    <row r="75" spans="1:9" s="11" customFormat="1">
      <c r="A75" s="13" t="str">
        <f>UsedForPicklists!$C$3</f>
        <v>RUS</v>
      </c>
      <c r="B75" s="13" t="str">
        <f>TEXT('File Input'!$C$11,"yyyymmdd")</f>
        <v>yyyymmdd</v>
      </c>
      <c r="C75" s="37" t="str">
        <f>IF(VALUE(LEFT($E75,4))&lt;YEAR('File Input'!$C$11),"Actual",IF(VALUE(LEFT($E75,4))&gt;YEAR('File Input'!$C$11),"Forecast",IF(VALUE(RIGHT($E75,2))&lt;MONTH('File Input'!$C$11),"Actual","Forecast")))</f>
        <v>Forecast</v>
      </c>
      <c r="D75" s="13" t="str">
        <f>'Buy Forecast by Month'!$B$6</f>
        <v>RU-Russia</v>
      </c>
      <c r="E75" s="13" t="str">
        <f t="shared" si="8"/>
        <v>202109</v>
      </c>
      <c r="F75" s="13" t="s">
        <v>618</v>
      </c>
      <c r="G75" s="35" t="e">
        <f>IF(ISBLANK(INDEX('Buy Forecast by Month'!$B$7:$Z$17,MATCH($F75,'Buy Forecast by Month'!$B$7:$B$17,0),MATCH(ForecastByProduct!$E75,'Buy Forecast by Month'!$B$7:$Z$7,0))),"",INDEX('Buy Forecast by Month'!$B$7:$Z$17,MATCH($F75,'Buy Forecast by Month'!$B$7:$B$17,0),MATCH(ForecastByProduct!$E75,'Buy Forecast by Month'!$B$7:$Z$7,0)))</f>
        <v>#N/A</v>
      </c>
      <c r="H75" s="17"/>
    </row>
    <row r="76" spans="1:9">
      <c r="A76" s="13" t="str">
        <f>UsedForPicklists!$C$3</f>
        <v>RUS</v>
      </c>
      <c r="B76" s="13" t="str">
        <f>TEXT('File Input'!$C$11,"yyyymmdd")</f>
        <v>yyyymmdd</v>
      </c>
      <c r="C76" s="37" t="str">
        <f>IF(VALUE(LEFT($E76,4))&lt;YEAR('File Input'!$C$11),"Actual",IF(VALUE(LEFT($E76,4))&gt;YEAR('File Input'!$C$11),"Forecast",IF(VALUE(RIGHT($E76,2))&lt;MONTH('File Input'!$C$11),"Actual","Forecast")))</f>
        <v>Forecast</v>
      </c>
      <c r="D76" s="13" t="str">
        <f>'Buy Forecast by Month'!$B$6</f>
        <v>RU-Russia</v>
      </c>
      <c r="E76" s="13" t="str">
        <f t="shared" si="8"/>
        <v>202109</v>
      </c>
      <c r="F76" s="13" t="s">
        <v>573</v>
      </c>
      <c r="G76" s="35" t="e">
        <f>IF(ISBLANK(INDEX('Buy Forecast by Month'!$B$7:$Z$17,MATCH($F76,'Buy Forecast by Month'!$B$7:$B$17,0),MATCH(ForecastByProduct!$E76,'Buy Forecast by Month'!$B$7:$Z$7,0))),"",INDEX('Buy Forecast by Month'!$B$7:$Z$17,MATCH($F76,'Buy Forecast by Month'!$B$7:$B$17,0),MATCH(ForecastByProduct!$E76,'Buy Forecast by Month'!$B$7:$Z$7,0)))</f>
        <v>#N/A</v>
      </c>
      <c r="H76" s="17"/>
      <c r="I76" s="11"/>
    </row>
    <row r="77" spans="1:9">
      <c r="A77" s="13" t="str">
        <f>UsedForPicklists!$C$3</f>
        <v>RUS</v>
      </c>
      <c r="B77" s="13" t="str">
        <f>TEXT('File Input'!$C$11,"yyyymmdd")</f>
        <v>yyyymmdd</v>
      </c>
      <c r="C77" s="37" t="str">
        <f>IF(VALUE(LEFT($E77,4))&lt;YEAR('File Input'!$C$11),"Actual",IF(VALUE(LEFT($E77,4))&gt;YEAR('File Input'!$C$11),"Forecast",IF(VALUE(RIGHT($E77,2))&lt;MONTH('File Input'!$C$11),"Actual","Forecast")))</f>
        <v>Forecast</v>
      </c>
      <c r="D77" s="13" t="str">
        <f>'Buy Forecast by Month'!$B$6</f>
        <v>RU-Russia</v>
      </c>
      <c r="E77" s="13" t="str">
        <f t="shared" si="8"/>
        <v>202109</v>
      </c>
      <c r="F77" s="13" t="s">
        <v>854</v>
      </c>
      <c r="G77" s="35" t="e">
        <f>IF(ISBLANK(INDEX('Buy Forecast by Month'!$B$7:$Z$17,MATCH($F77,'Buy Forecast by Month'!$B$7:$B$17,0),MATCH(ForecastByProduct!$E77,'Buy Forecast by Month'!$B$7:$Z$7,0))),"",INDEX('Buy Forecast by Month'!$B$7:$Z$17,MATCH($F77,'Buy Forecast by Month'!$B$7:$B$17,0),MATCH(ForecastByProduct!$E77,'Buy Forecast by Month'!$B$7:$Z$7,0)))</f>
        <v>#N/A</v>
      </c>
      <c r="H77" s="17"/>
      <c r="I77" s="11"/>
    </row>
    <row r="78" spans="1:9">
      <c r="A78" s="13" t="str">
        <f>UsedForPicklists!$C$3</f>
        <v>RUS</v>
      </c>
      <c r="B78" s="13" t="str">
        <f>TEXT('File Input'!$C$11,"yyyymmdd")</f>
        <v>yyyymmdd</v>
      </c>
      <c r="C78" s="37" t="str">
        <f>IF(VALUE(LEFT($E78,4))&lt;YEAR('File Input'!$C$11),"Actual",IF(VALUE(LEFT($E78,4))&gt;YEAR('File Input'!$C$11),"Forecast",IF(VALUE(RIGHT($E78,2))&lt;MONTH('File Input'!$C$11),"Actual","Forecast")))</f>
        <v>Forecast</v>
      </c>
      <c r="D78" s="13" t="str">
        <f>'Buy Forecast by Month'!$B$6</f>
        <v>RU-Russia</v>
      </c>
      <c r="E78" s="13" t="str">
        <f t="shared" si="8"/>
        <v>202109</v>
      </c>
      <c r="F78" s="13" t="s">
        <v>855</v>
      </c>
      <c r="G78" s="35" t="e">
        <f>IF(ISBLANK(INDEX('Buy Forecast by Month'!$B$7:$Z$17,MATCH($F78,'Buy Forecast by Month'!$B$7:$B$17,0),MATCH(ForecastByProduct!$E78,'Buy Forecast by Month'!$B$7:$Z$7,0))),"",INDEX('Buy Forecast by Month'!$B$7:$Z$17,MATCH($F78,'Buy Forecast by Month'!$B$7:$B$17,0),MATCH(ForecastByProduct!$E78,'Buy Forecast by Month'!$B$7:$Z$7,0)))</f>
        <v>#N/A</v>
      </c>
      <c r="H78" s="17"/>
      <c r="I78" s="11"/>
    </row>
    <row r="79" spans="1:9">
      <c r="A79" s="13" t="str">
        <f>UsedForPicklists!$C$3</f>
        <v>RUS</v>
      </c>
      <c r="B79" s="13" t="str">
        <f>TEXT('File Input'!$C$11,"yyyymmdd")</f>
        <v>yyyymmdd</v>
      </c>
      <c r="C79" s="37" t="str">
        <f>IF(VALUE(LEFT($E79,4))&lt;YEAR('File Input'!$C$11),"Actual",IF(VALUE(LEFT($E79,4))&gt;YEAR('File Input'!$C$11),"Forecast",IF(VALUE(RIGHT($E79,2))&lt;MONTH('File Input'!$C$11),"Actual","Forecast")))</f>
        <v>Forecast</v>
      </c>
      <c r="D79" s="13" t="str">
        <f>'Buy Forecast by Month'!$B$6</f>
        <v>RU-Russia</v>
      </c>
      <c r="E79" s="13" t="str">
        <f t="shared" si="8"/>
        <v>202109</v>
      </c>
      <c r="F79" s="13" t="s">
        <v>856</v>
      </c>
      <c r="G79" s="35" t="e">
        <f>IF(ISBLANK(INDEX('Buy Forecast by Month'!$B$7:$Z$17,MATCH($F79,'Buy Forecast by Month'!$B$7:$B$17,0),MATCH(ForecastByProduct!$E79,'Buy Forecast by Month'!$B$7:$Z$7,0))),"",INDEX('Buy Forecast by Month'!$B$7:$Z$17,MATCH($F79,'Buy Forecast by Month'!$B$7:$B$17,0),MATCH(ForecastByProduct!$E79,'Buy Forecast by Month'!$B$7:$Z$7,0)))</f>
        <v>#N/A</v>
      </c>
      <c r="H79" s="17"/>
      <c r="I79" s="11"/>
    </row>
    <row r="80" spans="1:9">
      <c r="A80" s="13" t="str">
        <f>UsedForPicklists!$C$3</f>
        <v>RUS</v>
      </c>
      <c r="B80" s="13" t="str">
        <f>TEXT('File Input'!$C$11,"yyyymmdd")</f>
        <v>yyyymmdd</v>
      </c>
      <c r="C80" s="37" t="str">
        <f>IF(VALUE(LEFT($E80,4))&lt;YEAR('File Input'!$C$11),"Actual",IF(VALUE(LEFT($E80,4))&gt;YEAR('File Input'!$C$11),"Forecast",IF(VALUE(RIGHT($E80,2))&lt;MONTH('File Input'!$C$11),"Actual","Forecast")))</f>
        <v>Forecast</v>
      </c>
      <c r="D80" s="13" t="str">
        <f>'Buy Forecast by Month'!$B$6</f>
        <v>RU-Russia</v>
      </c>
      <c r="E80" s="13" t="str">
        <f t="shared" si="8"/>
        <v>202109</v>
      </c>
      <c r="F80" s="13" t="s">
        <v>564</v>
      </c>
      <c r="G80" s="35" t="e">
        <f>IF(ISBLANK(INDEX('Buy Forecast by Month'!$B$7:$Z$17,MATCH($F80,'Buy Forecast by Month'!$B$7:$B$17,0),MATCH(ForecastByProduct!$E80,'Buy Forecast by Month'!$B$7:$Z$7,0))),"",INDEX('Buy Forecast by Month'!$B$7:$Z$17,MATCH($F80,'Buy Forecast by Month'!$B$7:$B$17,0),MATCH(ForecastByProduct!$E80,'Buy Forecast by Month'!$B$7:$Z$7,0)))</f>
        <v>#N/A</v>
      </c>
      <c r="H80" s="17"/>
      <c r="I80" s="11"/>
    </row>
    <row r="81" spans="1:9">
      <c r="A81" s="13" t="str">
        <f>UsedForPicklists!$C$3</f>
        <v>RUS</v>
      </c>
      <c r="B81" s="13" t="str">
        <f>TEXT('File Input'!$C$11,"yyyymmdd")</f>
        <v>yyyymmdd</v>
      </c>
      <c r="C81" s="37" t="str">
        <f>IF(VALUE(LEFT($E81,4))&lt;YEAR('File Input'!$C$11),"Actual",IF(VALUE(LEFT($E81,4))&gt;YEAR('File Input'!$C$11),"Forecast",IF(VALUE(RIGHT($E81,2))&lt;MONTH('File Input'!$C$11),"Actual","Forecast")))</f>
        <v>Forecast</v>
      </c>
      <c r="D81" s="13" t="str">
        <f>'Buy Forecast by Month'!$B$6</f>
        <v>RU-Russia</v>
      </c>
      <c r="E81" s="13" t="str">
        <f t="shared" si="8"/>
        <v>202109</v>
      </c>
      <c r="F81" s="13" t="s">
        <v>562</v>
      </c>
      <c r="G81" s="35" t="e">
        <f>IF(ISBLANK(INDEX('Buy Forecast by Month'!$B$7:$Z$17,MATCH($F81,'Buy Forecast by Month'!$B$7:$B$17,0),MATCH(ForecastByProduct!$E81,'Buy Forecast by Month'!$B$7:$Z$7,0))),"",INDEX('Buy Forecast by Month'!$B$7:$Z$17,MATCH($F81,'Buy Forecast by Month'!$B$7:$B$17,0),MATCH(ForecastByProduct!$E81,'Buy Forecast by Month'!$B$7:$Z$7,0)))</f>
        <v>#N/A</v>
      </c>
      <c r="H81" s="17"/>
      <c r="I81" s="11"/>
    </row>
    <row r="82" spans="1:9">
      <c r="A82" s="13" t="str">
        <f>UsedForPicklists!$C$3</f>
        <v>RUS</v>
      </c>
      <c r="B82" s="13" t="str">
        <f>TEXT('File Input'!$C$11,"yyyymmdd")</f>
        <v>yyyymmdd</v>
      </c>
      <c r="C82" s="37" t="str">
        <f>IF(VALUE(LEFT($E82,4))&lt;YEAR('File Input'!$C$11),"Actual",IF(VALUE(LEFT($E82,4))&gt;YEAR('File Input'!$C$11),"Forecast",IF(VALUE(RIGHT($E82,2))&lt;MONTH('File Input'!$C$11),"Actual","Forecast")))</f>
        <v>Forecast</v>
      </c>
      <c r="D82" s="13" t="str">
        <f>'Buy Forecast by Month'!$B$6</f>
        <v>RU-Russia</v>
      </c>
      <c r="E82" s="13" t="str">
        <f t="shared" si="8"/>
        <v>202109</v>
      </c>
      <c r="F82" s="13" t="s">
        <v>563</v>
      </c>
      <c r="G82" s="35" t="e">
        <f>IF(ISBLANK(INDEX('Buy Forecast by Month'!$B$7:$Z$17,MATCH($F82,'Buy Forecast by Month'!$B$7:$B$17,0),MATCH(ForecastByProduct!$E82,'Buy Forecast by Month'!$B$7:$Z$7,0))),"",INDEX('Buy Forecast by Month'!$B$7:$Z$17,MATCH($F82,'Buy Forecast by Month'!$B$7:$B$17,0),MATCH(ForecastByProduct!$E82,'Buy Forecast by Month'!$B$7:$Z$7,0)))</f>
        <v>#N/A</v>
      </c>
      <c r="H82" s="17"/>
      <c r="I82" s="11"/>
    </row>
    <row r="83" spans="1:9">
      <c r="A83" s="13" t="str">
        <f>UsedForPicklists!$C$3</f>
        <v>RUS</v>
      </c>
      <c r="B83" s="13" t="str">
        <f>TEXT('File Input'!$C$11,"yyyymmdd")</f>
        <v>yyyymmdd</v>
      </c>
      <c r="C83" s="37" t="str">
        <f>IF(VALUE(LEFT($E83,4))&lt;YEAR('File Input'!$C$11),"Actual",IF(VALUE(LEFT($E83,4))&gt;YEAR('File Input'!$C$11),"Forecast",IF(VALUE(RIGHT($E83,2))&lt;MONTH('File Input'!$C$11),"Actual","Forecast")))</f>
        <v>Forecast</v>
      </c>
      <c r="D83" s="13" t="str">
        <f>'Buy Forecast by Month'!$B$6</f>
        <v>RU-Russia</v>
      </c>
      <c r="E83" s="13" t="str">
        <f t="shared" ref="E83:E91" si="9">TEXT(202110,0)</f>
        <v>202110</v>
      </c>
      <c r="F83" s="13" t="s">
        <v>616</v>
      </c>
      <c r="G83" s="35" t="e">
        <f>IF(ISBLANK(INDEX('Buy Forecast by Month'!$B$7:$Z$17,MATCH($F83,'Buy Forecast by Month'!$B$7:$B$17,0),MATCH(ForecastByProduct!$E83,'Buy Forecast by Month'!$B$7:$Z$7,0))),"",INDEX('Buy Forecast by Month'!$B$7:$Z$17,MATCH($F83,'Buy Forecast by Month'!$B$7:$B$17,0),MATCH(ForecastByProduct!$E83,'Buy Forecast by Month'!$B$7:$Z$7,0)))</f>
        <v>#N/A</v>
      </c>
      <c r="H83" s="17"/>
      <c r="I83" s="11"/>
    </row>
    <row r="84" spans="1:9" s="11" customFormat="1">
      <c r="A84" s="13" t="str">
        <f>UsedForPicklists!$C$3</f>
        <v>RUS</v>
      </c>
      <c r="B84" s="13" t="str">
        <f>TEXT('File Input'!$C$11,"yyyymmdd")</f>
        <v>yyyymmdd</v>
      </c>
      <c r="C84" s="37" t="str">
        <f>IF(VALUE(LEFT($E84,4))&lt;YEAR('File Input'!$C$11),"Actual",IF(VALUE(LEFT($E84,4))&gt;YEAR('File Input'!$C$11),"Forecast",IF(VALUE(RIGHT($E84,2))&lt;MONTH('File Input'!$C$11),"Actual","Forecast")))</f>
        <v>Forecast</v>
      </c>
      <c r="D84" s="13" t="str">
        <f>'Buy Forecast by Month'!$B$6</f>
        <v>RU-Russia</v>
      </c>
      <c r="E84" s="13" t="str">
        <f t="shared" si="9"/>
        <v>202110</v>
      </c>
      <c r="F84" s="13" t="s">
        <v>618</v>
      </c>
      <c r="G84" s="35" t="e">
        <f>IF(ISBLANK(INDEX('Buy Forecast by Month'!$B$7:$Z$17,MATCH($F84,'Buy Forecast by Month'!$B$7:$B$17,0),MATCH(ForecastByProduct!$E84,'Buy Forecast by Month'!$B$7:$Z$7,0))),"",INDEX('Buy Forecast by Month'!$B$7:$Z$17,MATCH($F84,'Buy Forecast by Month'!$B$7:$B$17,0),MATCH(ForecastByProduct!$E84,'Buy Forecast by Month'!$B$7:$Z$7,0)))</f>
        <v>#N/A</v>
      </c>
      <c r="H84" s="17"/>
    </row>
    <row r="85" spans="1:9">
      <c r="A85" s="13" t="str">
        <f>UsedForPicklists!$C$3</f>
        <v>RUS</v>
      </c>
      <c r="B85" s="13" t="str">
        <f>TEXT('File Input'!$C$11,"yyyymmdd")</f>
        <v>yyyymmdd</v>
      </c>
      <c r="C85" s="37" t="str">
        <f>IF(VALUE(LEFT($E85,4))&lt;YEAR('File Input'!$C$11),"Actual",IF(VALUE(LEFT($E85,4))&gt;YEAR('File Input'!$C$11),"Forecast",IF(VALUE(RIGHT($E85,2))&lt;MONTH('File Input'!$C$11),"Actual","Forecast")))</f>
        <v>Forecast</v>
      </c>
      <c r="D85" s="13" t="str">
        <f>'Buy Forecast by Month'!$B$6</f>
        <v>RU-Russia</v>
      </c>
      <c r="E85" s="13" t="str">
        <f t="shared" si="9"/>
        <v>202110</v>
      </c>
      <c r="F85" s="13" t="s">
        <v>573</v>
      </c>
      <c r="G85" s="35" t="e">
        <f>IF(ISBLANK(INDEX('Buy Forecast by Month'!$B$7:$Z$17,MATCH($F85,'Buy Forecast by Month'!$B$7:$B$17,0),MATCH(ForecastByProduct!$E85,'Buy Forecast by Month'!$B$7:$Z$7,0))),"",INDEX('Buy Forecast by Month'!$B$7:$Z$17,MATCH($F85,'Buy Forecast by Month'!$B$7:$B$17,0),MATCH(ForecastByProduct!$E85,'Buy Forecast by Month'!$B$7:$Z$7,0)))</f>
        <v>#N/A</v>
      </c>
      <c r="H85" s="17"/>
      <c r="I85" s="11"/>
    </row>
    <row r="86" spans="1:9">
      <c r="A86" s="13" t="str">
        <f>UsedForPicklists!$C$3</f>
        <v>RUS</v>
      </c>
      <c r="B86" s="13" t="str">
        <f>TEXT('File Input'!$C$11,"yyyymmdd")</f>
        <v>yyyymmdd</v>
      </c>
      <c r="C86" s="37" t="str">
        <f>IF(VALUE(LEFT($E86,4))&lt;YEAR('File Input'!$C$11),"Actual",IF(VALUE(LEFT($E86,4))&gt;YEAR('File Input'!$C$11),"Forecast",IF(VALUE(RIGHT($E86,2))&lt;MONTH('File Input'!$C$11),"Actual","Forecast")))</f>
        <v>Forecast</v>
      </c>
      <c r="D86" s="13" t="str">
        <f>'Buy Forecast by Month'!$B$6</f>
        <v>RU-Russia</v>
      </c>
      <c r="E86" s="13" t="str">
        <f t="shared" si="9"/>
        <v>202110</v>
      </c>
      <c r="F86" s="13" t="s">
        <v>854</v>
      </c>
      <c r="G86" s="35" t="e">
        <f>IF(ISBLANK(INDEX('Buy Forecast by Month'!$B$7:$Z$17,MATCH($F86,'Buy Forecast by Month'!$B$7:$B$17,0),MATCH(ForecastByProduct!$E86,'Buy Forecast by Month'!$B$7:$Z$7,0))),"",INDEX('Buy Forecast by Month'!$B$7:$Z$17,MATCH($F86,'Buy Forecast by Month'!$B$7:$B$17,0),MATCH(ForecastByProduct!$E86,'Buy Forecast by Month'!$B$7:$Z$7,0)))</f>
        <v>#N/A</v>
      </c>
      <c r="H86" s="17"/>
      <c r="I86" s="11"/>
    </row>
    <row r="87" spans="1:9">
      <c r="A87" s="13" t="str">
        <f>UsedForPicklists!$C$3</f>
        <v>RUS</v>
      </c>
      <c r="B87" s="13" t="str">
        <f>TEXT('File Input'!$C$11,"yyyymmdd")</f>
        <v>yyyymmdd</v>
      </c>
      <c r="C87" s="37" t="str">
        <f>IF(VALUE(LEFT($E87,4))&lt;YEAR('File Input'!$C$11),"Actual",IF(VALUE(LEFT($E87,4))&gt;YEAR('File Input'!$C$11),"Forecast",IF(VALUE(RIGHT($E87,2))&lt;MONTH('File Input'!$C$11),"Actual","Forecast")))</f>
        <v>Forecast</v>
      </c>
      <c r="D87" s="13" t="str">
        <f>'Buy Forecast by Month'!$B$6</f>
        <v>RU-Russia</v>
      </c>
      <c r="E87" s="13" t="str">
        <f t="shared" si="9"/>
        <v>202110</v>
      </c>
      <c r="F87" s="13" t="s">
        <v>855</v>
      </c>
      <c r="G87" s="35" t="e">
        <f>IF(ISBLANK(INDEX('Buy Forecast by Month'!$B$7:$Z$17,MATCH($F87,'Buy Forecast by Month'!$B$7:$B$17,0),MATCH(ForecastByProduct!$E87,'Buy Forecast by Month'!$B$7:$Z$7,0))),"",INDEX('Buy Forecast by Month'!$B$7:$Z$17,MATCH($F87,'Buy Forecast by Month'!$B$7:$B$17,0),MATCH(ForecastByProduct!$E87,'Buy Forecast by Month'!$B$7:$Z$7,0)))</f>
        <v>#N/A</v>
      </c>
      <c r="H87" s="17"/>
      <c r="I87" s="11"/>
    </row>
    <row r="88" spans="1:9">
      <c r="A88" s="13" t="str">
        <f>UsedForPicklists!$C$3</f>
        <v>RUS</v>
      </c>
      <c r="B88" s="13" t="str">
        <f>TEXT('File Input'!$C$11,"yyyymmdd")</f>
        <v>yyyymmdd</v>
      </c>
      <c r="C88" s="37" t="str">
        <f>IF(VALUE(LEFT($E88,4))&lt;YEAR('File Input'!$C$11),"Actual",IF(VALUE(LEFT($E88,4))&gt;YEAR('File Input'!$C$11),"Forecast",IF(VALUE(RIGHT($E88,2))&lt;MONTH('File Input'!$C$11),"Actual","Forecast")))</f>
        <v>Forecast</v>
      </c>
      <c r="D88" s="13" t="str">
        <f>'Buy Forecast by Month'!$B$6</f>
        <v>RU-Russia</v>
      </c>
      <c r="E88" s="13" t="str">
        <f t="shared" si="9"/>
        <v>202110</v>
      </c>
      <c r="F88" s="13" t="s">
        <v>856</v>
      </c>
      <c r="G88" s="35" t="e">
        <f>IF(ISBLANK(INDEX('Buy Forecast by Month'!$B$7:$Z$17,MATCH($F88,'Buy Forecast by Month'!$B$7:$B$17,0),MATCH(ForecastByProduct!$E88,'Buy Forecast by Month'!$B$7:$Z$7,0))),"",INDEX('Buy Forecast by Month'!$B$7:$Z$17,MATCH($F88,'Buy Forecast by Month'!$B$7:$B$17,0),MATCH(ForecastByProduct!$E88,'Buy Forecast by Month'!$B$7:$Z$7,0)))</f>
        <v>#N/A</v>
      </c>
      <c r="H88" s="17"/>
      <c r="I88" s="11"/>
    </row>
    <row r="89" spans="1:9">
      <c r="A89" s="13" t="str">
        <f>UsedForPicklists!$C$3</f>
        <v>RUS</v>
      </c>
      <c r="B89" s="13" t="str">
        <f>TEXT('File Input'!$C$11,"yyyymmdd")</f>
        <v>yyyymmdd</v>
      </c>
      <c r="C89" s="37" t="str">
        <f>IF(VALUE(LEFT($E89,4))&lt;YEAR('File Input'!$C$11),"Actual",IF(VALUE(LEFT($E89,4))&gt;YEAR('File Input'!$C$11),"Forecast",IF(VALUE(RIGHT($E89,2))&lt;MONTH('File Input'!$C$11),"Actual","Forecast")))</f>
        <v>Forecast</v>
      </c>
      <c r="D89" s="13" t="str">
        <f>'Buy Forecast by Month'!$B$6</f>
        <v>RU-Russia</v>
      </c>
      <c r="E89" s="13" t="str">
        <f t="shared" si="9"/>
        <v>202110</v>
      </c>
      <c r="F89" s="13" t="s">
        <v>564</v>
      </c>
      <c r="G89" s="35" t="e">
        <f>IF(ISBLANK(INDEX('Buy Forecast by Month'!$B$7:$Z$17,MATCH($F89,'Buy Forecast by Month'!$B$7:$B$17,0),MATCH(ForecastByProduct!$E89,'Buy Forecast by Month'!$B$7:$Z$7,0))),"",INDEX('Buy Forecast by Month'!$B$7:$Z$17,MATCH($F89,'Buy Forecast by Month'!$B$7:$B$17,0),MATCH(ForecastByProduct!$E89,'Buy Forecast by Month'!$B$7:$Z$7,0)))</f>
        <v>#N/A</v>
      </c>
      <c r="H89" s="17"/>
      <c r="I89" s="11"/>
    </row>
    <row r="90" spans="1:9">
      <c r="A90" s="13" t="str">
        <f>UsedForPicklists!$C$3</f>
        <v>RUS</v>
      </c>
      <c r="B90" s="13" t="str">
        <f>TEXT('File Input'!$C$11,"yyyymmdd")</f>
        <v>yyyymmdd</v>
      </c>
      <c r="C90" s="37" t="str">
        <f>IF(VALUE(LEFT($E90,4))&lt;YEAR('File Input'!$C$11),"Actual",IF(VALUE(LEFT($E90,4))&gt;YEAR('File Input'!$C$11),"Forecast",IF(VALUE(RIGHT($E90,2))&lt;MONTH('File Input'!$C$11),"Actual","Forecast")))</f>
        <v>Forecast</v>
      </c>
      <c r="D90" s="13" t="str">
        <f>'Buy Forecast by Month'!$B$6</f>
        <v>RU-Russia</v>
      </c>
      <c r="E90" s="13" t="str">
        <f t="shared" si="9"/>
        <v>202110</v>
      </c>
      <c r="F90" s="13" t="s">
        <v>562</v>
      </c>
      <c r="G90" s="35" t="e">
        <f>IF(ISBLANK(INDEX('Buy Forecast by Month'!$B$7:$Z$17,MATCH($F90,'Buy Forecast by Month'!$B$7:$B$17,0),MATCH(ForecastByProduct!$E90,'Buy Forecast by Month'!$B$7:$Z$7,0))),"",INDEX('Buy Forecast by Month'!$B$7:$Z$17,MATCH($F90,'Buy Forecast by Month'!$B$7:$B$17,0),MATCH(ForecastByProduct!$E90,'Buy Forecast by Month'!$B$7:$Z$7,0)))</f>
        <v>#N/A</v>
      </c>
      <c r="H90" s="17"/>
      <c r="I90" s="11"/>
    </row>
    <row r="91" spans="1:9">
      <c r="A91" s="13" t="str">
        <f>UsedForPicklists!$C$3</f>
        <v>RUS</v>
      </c>
      <c r="B91" s="13" t="str">
        <f>TEXT('File Input'!$C$11,"yyyymmdd")</f>
        <v>yyyymmdd</v>
      </c>
      <c r="C91" s="37" t="str">
        <f>IF(VALUE(LEFT($E91,4))&lt;YEAR('File Input'!$C$11),"Actual",IF(VALUE(LEFT($E91,4))&gt;YEAR('File Input'!$C$11),"Forecast",IF(VALUE(RIGHT($E91,2))&lt;MONTH('File Input'!$C$11),"Actual","Forecast")))</f>
        <v>Forecast</v>
      </c>
      <c r="D91" s="13" t="str">
        <f>'Buy Forecast by Month'!$B$6</f>
        <v>RU-Russia</v>
      </c>
      <c r="E91" s="13" t="str">
        <f t="shared" si="9"/>
        <v>202110</v>
      </c>
      <c r="F91" s="13" t="s">
        <v>563</v>
      </c>
      <c r="G91" s="35" t="e">
        <f>IF(ISBLANK(INDEX('Buy Forecast by Month'!$B$7:$Z$17,MATCH($F91,'Buy Forecast by Month'!$B$7:$B$17,0),MATCH(ForecastByProduct!$E91,'Buy Forecast by Month'!$B$7:$Z$7,0))),"",INDEX('Buy Forecast by Month'!$B$7:$Z$17,MATCH($F91,'Buy Forecast by Month'!$B$7:$B$17,0),MATCH(ForecastByProduct!$E91,'Buy Forecast by Month'!$B$7:$Z$7,0)))</f>
        <v>#N/A</v>
      </c>
      <c r="H91" s="17"/>
      <c r="I91" s="11"/>
    </row>
    <row r="92" spans="1:9">
      <c r="A92" s="13" t="str">
        <f>UsedForPicklists!$C$3</f>
        <v>RUS</v>
      </c>
      <c r="B92" s="13" t="str">
        <f>TEXT('File Input'!$C$11,"yyyymmdd")</f>
        <v>yyyymmdd</v>
      </c>
      <c r="C92" s="37" t="str">
        <f>IF(VALUE(LEFT($E92,4))&lt;YEAR('File Input'!$C$11),"Actual",IF(VALUE(LEFT($E92,4))&gt;YEAR('File Input'!$C$11),"Forecast",IF(VALUE(RIGHT($E92,2))&lt;MONTH('File Input'!$C$11),"Actual","Forecast")))</f>
        <v>Forecast</v>
      </c>
      <c r="D92" s="13" t="str">
        <f>'Buy Forecast by Month'!$B$6</f>
        <v>RU-Russia</v>
      </c>
      <c r="E92" s="13" t="str">
        <f t="shared" ref="E92:E100" si="10">TEXT(202111,0)</f>
        <v>202111</v>
      </c>
      <c r="F92" s="13" t="s">
        <v>616</v>
      </c>
      <c r="G92" s="35" t="e">
        <f>IF(ISBLANK(INDEX('Buy Forecast by Month'!$B$7:$Z$17,MATCH($F92,'Buy Forecast by Month'!$B$7:$B$17,0),MATCH(ForecastByProduct!$E92,'Buy Forecast by Month'!$B$7:$Z$7,0))),"",INDEX('Buy Forecast by Month'!$B$7:$Z$17,MATCH($F92,'Buy Forecast by Month'!$B$7:$B$17,0),MATCH(ForecastByProduct!$E92,'Buy Forecast by Month'!$B$7:$Z$7,0)))</f>
        <v>#N/A</v>
      </c>
      <c r="H92" s="17"/>
      <c r="I92" s="11"/>
    </row>
    <row r="93" spans="1:9" s="11" customFormat="1">
      <c r="A93" s="13" t="str">
        <f>UsedForPicklists!$C$3</f>
        <v>RUS</v>
      </c>
      <c r="B93" s="13" t="str">
        <f>TEXT('File Input'!$C$11,"yyyymmdd")</f>
        <v>yyyymmdd</v>
      </c>
      <c r="C93" s="37" t="str">
        <f>IF(VALUE(LEFT($E93,4))&lt;YEAR('File Input'!$C$11),"Actual",IF(VALUE(LEFT($E93,4))&gt;YEAR('File Input'!$C$11),"Forecast",IF(VALUE(RIGHT($E93,2))&lt;MONTH('File Input'!$C$11),"Actual","Forecast")))</f>
        <v>Forecast</v>
      </c>
      <c r="D93" s="13" t="str">
        <f>'Buy Forecast by Month'!$B$6</f>
        <v>RU-Russia</v>
      </c>
      <c r="E93" s="13" t="str">
        <f t="shared" si="10"/>
        <v>202111</v>
      </c>
      <c r="F93" s="13" t="s">
        <v>618</v>
      </c>
      <c r="G93" s="35" t="e">
        <f>IF(ISBLANK(INDEX('Buy Forecast by Month'!$B$7:$Z$17,MATCH($F93,'Buy Forecast by Month'!$B$7:$B$17,0),MATCH(ForecastByProduct!$E93,'Buy Forecast by Month'!$B$7:$Z$7,0))),"",INDEX('Buy Forecast by Month'!$B$7:$Z$17,MATCH($F93,'Buy Forecast by Month'!$B$7:$B$17,0),MATCH(ForecastByProduct!$E93,'Buy Forecast by Month'!$B$7:$Z$7,0)))</f>
        <v>#N/A</v>
      </c>
      <c r="H93" s="17"/>
    </row>
    <row r="94" spans="1:9">
      <c r="A94" s="13" t="str">
        <f>UsedForPicklists!$C$3</f>
        <v>RUS</v>
      </c>
      <c r="B94" s="13" t="str">
        <f>TEXT('File Input'!$C$11,"yyyymmdd")</f>
        <v>yyyymmdd</v>
      </c>
      <c r="C94" s="37" t="str">
        <f>IF(VALUE(LEFT($E94,4))&lt;YEAR('File Input'!$C$11),"Actual",IF(VALUE(LEFT($E94,4))&gt;YEAR('File Input'!$C$11),"Forecast",IF(VALUE(RIGHT($E94,2))&lt;MONTH('File Input'!$C$11),"Actual","Forecast")))</f>
        <v>Forecast</v>
      </c>
      <c r="D94" s="13" t="str">
        <f>'Buy Forecast by Month'!$B$6</f>
        <v>RU-Russia</v>
      </c>
      <c r="E94" s="13" t="str">
        <f t="shared" si="10"/>
        <v>202111</v>
      </c>
      <c r="F94" s="13" t="s">
        <v>573</v>
      </c>
      <c r="G94" s="35" t="e">
        <f>IF(ISBLANK(INDEX('Buy Forecast by Month'!$B$7:$Z$17,MATCH($F94,'Buy Forecast by Month'!$B$7:$B$17,0),MATCH(ForecastByProduct!$E94,'Buy Forecast by Month'!$B$7:$Z$7,0))),"",INDEX('Buy Forecast by Month'!$B$7:$Z$17,MATCH($F94,'Buy Forecast by Month'!$B$7:$B$17,0),MATCH(ForecastByProduct!$E94,'Buy Forecast by Month'!$B$7:$Z$7,0)))</f>
        <v>#N/A</v>
      </c>
      <c r="H94" s="17"/>
      <c r="I94" s="11"/>
    </row>
    <row r="95" spans="1:9">
      <c r="A95" s="13" t="str">
        <f>UsedForPicklists!$C$3</f>
        <v>RUS</v>
      </c>
      <c r="B95" s="13" t="str">
        <f>TEXT('File Input'!$C$11,"yyyymmdd")</f>
        <v>yyyymmdd</v>
      </c>
      <c r="C95" s="37" t="str">
        <f>IF(VALUE(LEFT($E95,4))&lt;YEAR('File Input'!$C$11),"Actual",IF(VALUE(LEFT($E95,4))&gt;YEAR('File Input'!$C$11),"Forecast",IF(VALUE(RIGHT($E95,2))&lt;MONTH('File Input'!$C$11),"Actual","Forecast")))</f>
        <v>Forecast</v>
      </c>
      <c r="D95" s="13" t="str">
        <f>'Buy Forecast by Month'!$B$6</f>
        <v>RU-Russia</v>
      </c>
      <c r="E95" s="13" t="str">
        <f t="shared" si="10"/>
        <v>202111</v>
      </c>
      <c r="F95" s="13" t="s">
        <v>854</v>
      </c>
      <c r="G95" s="35" t="e">
        <f>IF(ISBLANK(INDEX('Buy Forecast by Month'!$B$7:$Z$17,MATCH($F95,'Buy Forecast by Month'!$B$7:$B$17,0),MATCH(ForecastByProduct!$E95,'Buy Forecast by Month'!$B$7:$Z$7,0))),"",INDEX('Buy Forecast by Month'!$B$7:$Z$17,MATCH($F95,'Buy Forecast by Month'!$B$7:$B$17,0),MATCH(ForecastByProduct!$E95,'Buy Forecast by Month'!$B$7:$Z$7,0)))</f>
        <v>#N/A</v>
      </c>
      <c r="H95" s="17"/>
      <c r="I95" s="11"/>
    </row>
    <row r="96" spans="1:9">
      <c r="A96" s="13" t="str">
        <f>UsedForPicklists!$C$3</f>
        <v>RUS</v>
      </c>
      <c r="B96" s="13" t="str">
        <f>TEXT('File Input'!$C$11,"yyyymmdd")</f>
        <v>yyyymmdd</v>
      </c>
      <c r="C96" s="37" t="str">
        <f>IF(VALUE(LEFT($E96,4))&lt;YEAR('File Input'!$C$11),"Actual",IF(VALUE(LEFT($E96,4))&gt;YEAR('File Input'!$C$11),"Forecast",IF(VALUE(RIGHT($E96,2))&lt;MONTH('File Input'!$C$11),"Actual","Forecast")))</f>
        <v>Forecast</v>
      </c>
      <c r="D96" s="13" t="str">
        <f>'Buy Forecast by Month'!$B$6</f>
        <v>RU-Russia</v>
      </c>
      <c r="E96" s="13" t="str">
        <f t="shared" si="10"/>
        <v>202111</v>
      </c>
      <c r="F96" s="13" t="s">
        <v>855</v>
      </c>
      <c r="G96" s="35" t="e">
        <f>IF(ISBLANK(INDEX('Buy Forecast by Month'!$B$7:$Z$17,MATCH($F96,'Buy Forecast by Month'!$B$7:$B$17,0),MATCH(ForecastByProduct!$E96,'Buy Forecast by Month'!$B$7:$Z$7,0))),"",INDEX('Buy Forecast by Month'!$B$7:$Z$17,MATCH($F96,'Buy Forecast by Month'!$B$7:$B$17,0),MATCH(ForecastByProduct!$E96,'Buy Forecast by Month'!$B$7:$Z$7,0)))</f>
        <v>#N/A</v>
      </c>
      <c r="H96" s="17"/>
      <c r="I96" s="11"/>
    </row>
    <row r="97" spans="1:9">
      <c r="A97" s="13" t="str">
        <f>UsedForPicklists!$C$3</f>
        <v>RUS</v>
      </c>
      <c r="B97" s="13" t="str">
        <f>TEXT('File Input'!$C$11,"yyyymmdd")</f>
        <v>yyyymmdd</v>
      </c>
      <c r="C97" s="37" t="str">
        <f>IF(VALUE(LEFT($E97,4))&lt;YEAR('File Input'!$C$11),"Actual",IF(VALUE(LEFT($E97,4))&gt;YEAR('File Input'!$C$11),"Forecast",IF(VALUE(RIGHT($E97,2))&lt;MONTH('File Input'!$C$11),"Actual","Forecast")))</f>
        <v>Forecast</v>
      </c>
      <c r="D97" s="13" t="str">
        <f>'Buy Forecast by Month'!$B$6</f>
        <v>RU-Russia</v>
      </c>
      <c r="E97" s="13" t="str">
        <f t="shared" si="10"/>
        <v>202111</v>
      </c>
      <c r="F97" s="13" t="s">
        <v>856</v>
      </c>
      <c r="G97" s="35" t="e">
        <f>IF(ISBLANK(INDEX('Buy Forecast by Month'!$B$7:$Z$17,MATCH($F97,'Buy Forecast by Month'!$B$7:$B$17,0),MATCH(ForecastByProduct!$E97,'Buy Forecast by Month'!$B$7:$Z$7,0))),"",INDEX('Buy Forecast by Month'!$B$7:$Z$17,MATCH($F97,'Buy Forecast by Month'!$B$7:$B$17,0),MATCH(ForecastByProduct!$E97,'Buy Forecast by Month'!$B$7:$Z$7,0)))</f>
        <v>#N/A</v>
      </c>
      <c r="H97" s="17"/>
      <c r="I97" s="11"/>
    </row>
    <row r="98" spans="1:9">
      <c r="A98" s="13" t="str">
        <f>UsedForPicklists!$C$3</f>
        <v>RUS</v>
      </c>
      <c r="B98" s="13" t="str">
        <f>TEXT('File Input'!$C$11,"yyyymmdd")</f>
        <v>yyyymmdd</v>
      </c>
      <c r="C98" s="37" t="str">
        <f>IF(VALUE(LEFT($E98,4))&lt;YEAR('File Input'!$C$11),"Actual",IF(VALUE(LEFT($E98,4))&gt;YEAR('File Input'!$C$11),"Forecast",IF(VALUE(RIGHT($E98,2))&lt;MONTH('File Input'!$C$11),"Actual","Forecast")))</f>
        <v>Forecast</v>
      </c>
      <c r="D98" s="13" t="str">
        <f>'Buy Forecast by Month'!$B$6</f>
        <v>RU-Russia</v>
      </c>
      <c r="E98" s="13" t="str">
        <f t="shared" si="10"/>
        <v>202111</v>
      </c>
      <c r="F98" s="13" t="s">
        <v>564</v>
      </c>
      <c r="G98" s="35" t="e">
        <f>IF(ISBLANK(INDEX('Buy Forecast by Month'!$B$7:$Z$17,MATCH($F98,'Buy Forecast by Month'!$B$7:$B$17,0),MATCH(ForecastByProduct!$E98,'Buy Forecast by Month'!$B$7:$Z$7,0))),"",INDEX('Buy Forecast by Month'!$B$7:$Z$17,MATCH($F98,'Buy Forecast by Month'!$B$7:$B$17,0),MATCH(ForecastByProduct!$E98,'Buy Forecast by Month'!$B$7:$Z$7,0)))</f>
        <v>#N/A</v>
      </c>
      <c r="H98" s="17"/>
      <c r="I98" s="11"/>
    </row>
    <row r="99" spans="1:9">
      <c r="A99" s="13" t="str">
        <f>UsedForPicklists!$C$3</f>
        <v>RUS</v>
      </c>
      <c r="B99" s="13" t="str">
        <f>TEXT('File Input'!$C$11,"yyyymmdd")</f>
        <v>yyyymmdd</v>
      </c>
      <c r="C99" s="37" t="str">
        <f>IF(VALUE(LEFT($E99,4))&lt;YEAR('File Input'!$C$11),"Actual",IF(VALUE(LEFT($E99,4))&gt;YEAR('File Input'!$C$11),"Forecast",IF(VALUE(RIGHT($E99,2))&lt;MONTH('File Input'!$C$11),"Actual","Forecast")))</f>
        <v>Forecast</v>
      </c>
      <c r="D99" s="13" t="str">
        <f>'Buy Forecast by Month'!$B$6</f>
        <v>RU-Russia</v>
      </c>
      <c r="E99" s="13" t="str">
        <f t="shared" si="10"/>
        <v>202111</v>
      </c>
      <c r="F99" s="13" t="s">
        <v>562</v>
      </c>
      <c r="G99" s="35" t="e">
        <f>IF(ISBLANK(INDEX('Buy Forecast by Month'!$B$7:$Z$17,MATCH($F99,'Buy Forecast by Month'!$B$7:$B$17,0),MATCH(ForecastByProduct!$E99,'Buy Forecast by Month'!$B$7:$Z$7,0))),"",INDEX('Buy Forecast by Month'!$B$7:$Z$17,MATCH($F99,'Buy Forecast by Month'!$B$7:$B$17,0),MATCH(ForecastByProduct!$E99,'Buy Forecast by Month'!$B$7:$Z$7,0)))</f>
        <v>#N/A</v>
      </c>
      <c r="H99" s="17"/>
      <c r="I99" s="11"/>
    </row>
    <row r="100" spans="1:9">
      <c r="A100" s="13" t="str">
        <f>UsedForPicklists!$C$3</f>
        <v>RUS</v>
      </c>
      <c r="B100" s="13" t="str">
        <f>TEXT('File Input'!$C$11,"yyyymmdd")</f>
        <v>yyyymmdd</v>
      </c>
      <c r="C100" s="37" t="str">
        <f>IF(VALUE(LEFT($E100,4))&lt;YEAR('File Input'!$C$11),"Actual",IF(VALUE(LEFT($E100,4))&gt;YEAR('File Input'!$C$11),"Forecast",IF(VALUE(RIGHT($E100,2))&lt;MONTH('File Input'!$C$11),"Actual","Forecast")))</f>
        <v>Forecast</v>
      </c>
      <c r="D100" s="13" t="str">
        <f>'Buy Forecast by Month'!$B$6</f>
        <v>RU-Russia</v>
      </c>
      <c r="E100" s="13" t="str">
        <f t="shared" si="10"/>
        <v>202111</v>
      </c>
      <c r="F100" s="13" t="s">
        <v>563</v>
      </c>
      <c r="G100" s="35" t="e">
        <f>IF(ISBLANK(INDEX('Buy Forecast by Month'!$B$7:$Z$17,MATCH($F100,'Buy Forecast by Month'!$B$7:$B$17,0),MATCH(ForecastByProduct!$E100,'Buy Forecast by Month'!$B$7:$Z$7,0))),"",INDEX('Buy Forecast by Month'!$B$7:$Z$17,MATCH($F100,'Buy Forecast by Month'!$B$7:$B$17,0),MATCH(ForecastByProduct!$E100,'Buy Forecast by Month'!$B$7:$Z$7,0)))</f>
        <v>#N/A</v>
      </c>
      <c r="H100" s="17"/>
      <c r="I100" s="11"/>
    </row>
    <row r="101" spans="1:9">
      <c r="A101" s="13" t="str">
        <f>UsedForPicklists!$C$3</f>
        <v>RUS</v>
      </c>
      <c r="B101" s="13" t="str">
        <f>TEXT('File Input'!$C$11,"yyyymmdd")</f>
        <v>yyyymmdd</v>
      </c>
      <c r="C101" s="37" t="str">
        <f>IF(VALUE(LEFT($E101,4))&lt;YEAR('File Input'!$C$11),"Actual",IF(VALUE(LEFT($E101,4))&gt;YEAR('File Input'!$C$11),"Forecast",IF(VALUE(RIGHT($E101,2))&lt;MONTH('File Input'!$C$11),"Actual","Forecast")))</f>
        <v>Forecast</v>
      </c>
      <c r="D101" s="13" t="str">
        <f>'Buy Forecast by Month'!$B$6</f>
        <v>RU-Russia</v>
      </c>
      <c r="E101" s="13" t="str">
        <f t="shared" ref="E101:E109" si="11">TEXT(202112,0)</f>
        <v>202112</v>
      </c>
      <c r="F101" s="13" t="s">
        <v>616</v>
      </c>
      <c r="G101" s="35" t="e">
        <f>IF(ISBLANK(INDEX('Buy Forecast by Month'!$B$7:$Z$17,MATCH($F101,'Buy Forecast by Month'!$B$7:$B$17,0),MATCH(ForecastByProduct!$E101,'Buy Forecast by Month'!$B$7:$Z$7,0))),"",INDEX('Buy Forecast by Month'!$B$7:$Z$17,MATCH($F101,'Buy Forecast by Month'!$B$7:$B$17,0),MATCH(ForecastByProduct!$E101,'Buy Forecast by Month'!$B$7:$Z$7,0)))</f>
        <v>#N/A</v>
      </c>
      <c r="H101" s="17"/>
      <c r="I101" s="11"/>
    </row>
    <row r="102" spans="1:9" s="11" customFormat="1">
      <c r="A102" s="13" t="str">
        <f>UsedForPicklists!$C$3</f>
        <v>RUS</v>
      </c>
      <c r="B102" s="13" t="str">
        <f>TEXT('File Input'!$C$11,"yyyymmdd")</f>
        <v>yyyymmdd</v>
      </c>
      <c r="C102" s="37" t="str">
        <f>IF(VALUE(LEFT($E102,4))&lt;YEAR('File Input'!$C$11),"Actual",IF(VALUE(LEFT($E102,4))&gt;YEAR('File Input'!$C$11),"Forecast",IF(VALUE(RIGHT($E102,2))&lt;MONTH('File Input'!$C$11),"Actual","Forecast")))</f>
        <v>Forecast</v>
      </c>
      <c r="D102" s="13" t="str">
        <f>'Buy Forecast by Month'!$B$6</f>
        <v>RU-Russia</v>
      </c>
      <c r="E102" s="13" t="str">
        <f t="shared" si="11"/>
        <v>202112</v>
      </c>
      <c r="F102" s="13" t="s">
        <v>618</v>
      </c>
      <c r="G102" s="35" t="e">
        <f>IF(ISBLANK(INDEX('Buy Forecast by Month'!$B$7:$Z$17,MATCH($F102,'Buy Forecast by Month'!$B$7:$B$17,0),MATCH(ForecastByProduct!$E102,'Buy Forecast by Month'!$B$7:$Z$7,0))),"",INDEX('Buy Forecast by Month'!$B$7:$Z$17,MATCH($F102,'Buy Forecast by Month'!$B$7:$B$17,0),MATCH(ForecastByProduct!$E102,'Buy Forecast by Month'!$B$7:$Z$7,0)))</f>
        <v>#N/A</v>
      </c>
      <c r="H102" s="17"/>
    </row>
    <row r="103" spans="1:9">
      <c r="A103" s="13" t="str">
        <f>UsedForPicklists!$C$3</f>
        <v>RUS</v>
      </c>
      <c r="B103" s="13" t="str">
        <f>TEXT('File Input'!$C$11,"yyyymmdd")</f>
        <v>yyyymmdd</v>
      </c>
      <c r="C103" s="37" t="str">
        <f>IF(VALUE(LEFT($E103,4))&lt;YEAR('File Input'!$C$11),"Actual",IF(VALUE(LEFT($E103,4))&gt;YEAR('File Input'!$C$11),"Forecast",IF(VALUE(RIGHT($E103,2))&lt;MONTH('File Input'!$C$11),"Actual","Forecast")))</f>
        <v>Forecast</v>
      </c>
      <c r="D103" s="13" t="str">
        <f>'Buy Forecast by Month'!$B$6</f>
        <v>RU-Russia</v>
      </c>
      <c r="E103" s="13" t="str">
        <f t="shared" si="11"/>
        <v>202112</v>
      </c>
      <c r="F103" s="13" t="s">
        <v>573</v>
      </c>
      <c r="G103" s="35" t="e">
        <f>IF(ISBLANK(INDEX('Buy Forecast by Month'!$B$7:$Z$17,MATCH($F103,'Buy Forecast by Month'!$B$7:$B$17,0),MATCH(ForecastByProduct!$E103,'Buy Forecast by Month'!$B$7:$Z$7,0))),"",INDEX('Buy Forecast by Month'!$B$7:$Z$17,MATCH($F103,'Buy Forecast by Month'!$B$7:$B$17,0),MATCH(ForecastByProduct!$E103,'Buy Forecast by Month'!$B$7:$Z$7,0)))</f>
        <v>#N/A</v>
      </c>
      <c r="H103" s="17"/>
      <c r="I103" s="11"/>
    </row>
    <row r="104" spans="1:9">
      <c r="A104" s="13" t="str">
        <f>UsedForPicklists!$C$3</f>
        <v>RUS</v>
      </c>
      <c r="B104" s="13" t="str">
        <f>TEXT('File Input'!$C$11,"yyyymmdd")</f>
        <v>yyyymmdd</v>
      </c>
      <c r="C104" s="37" t="str">
        <f>IF(VALUE(LEFT($E104,4))&lt;YEAR('File Input'!$C$11),"Actual",IF(VALUE(LEFT($E104,4))&gt;YEAR('File Input'!$C$11),"Forecast",IF(VALUE(RIGHT($E104,2))&lt;MONTH('File Input'!$C$11),"Actual","Forecast")))</f>
        <v>Forecast</v>
      </c>
      <c r="D104" s="13" t="str">
        <f>'Buy Forecast by Month'!$B$6</f>
        <v>RU-Russia</v>
      </c>
      <c r="E104" s="13" t="str">
        <f t="shared" si="11"/>
        <v>202112</v>
      </c>
      <c r="F104" s="13" t="s">
        <v>854</v>
      </c>
      <c r="G104" s="35" t="e">
        <f>IF(ISBLANK(INDEX('Buy Forecast by Month'!$B$7:$Z$17,MATCH($F104,'Buy Forecast by Month'!$B$7:$B$17,0),MATCH(ForecastByProduct!$E104,'Buy Forecast by Month'!$B$7:$Z$7,0))),"",INDEX('Buy Forecast by Month'!$B$7:$Z$17,MATCH($F104,'Buy Forecast by Month'!$B$7:$B$17,0),MATCH(ForecastByProduct!$E104,'Buy Forecast by Month'!$B$7:$Z$7,0)))</f>
        <v>#N/A</v>
      </c>
      <c r="H104" s="17"/>
      <c r="I104" s="11"/>
    </row>
    <row r="105" spans="1:9">
      <c r="A105" s="13" t="str">
        <f>UsedForPicklists!$C$3</f>
        <v>RUS</v>
      </c>
      <c r="B105" s="13" t="str">
        <f>TEXT('File Input'!$C$11,"yyyymmdd")</f>
        <v>yyyymmdd</v>
      </c>
      <c r="C105" s="37" t="str">
        <f>IF(VALUE(LEFT($E105,4))&lt;YEAR('File Input'!$C$11),"Actual",IF(VALUE(LEFT($E105,4))&gt;YEAR('File Input'!$C$11),"Forecast",IF(VALUE(RIGHT($E105,2))&lt;MONTH('File Input'!$C$11),"Actual","Forecast")))</f>
        <v>Forecast</v>
      </c>
      <c r="D105" s="13" t="str">
        <f>'Buy Forecast by Month'!$B$6</f>
        <v>RU-Russia</v>
      </c>
      <c r="E105" s="13" t="str">
        <f t="shared" si="11"/>
        <v>202112</v>
      </c>
      <c r="F105" s="13" t="s">
        <v>855</v>
      </c>
      <c r="G105" s="35" t="e">
        <f>IF(ISBLANK(INDEX('Buy Forecast by Month'!$B$7:$Z$17,MATCH($F105,'Buy Forecast by Month'!$B$7:$B$17,0),MATCH(ForecastByProduct!$E105,'Buy Forecast by Month'!$B$7:$Z$7,0))),"",INDEX('Buy Forecast by Month'!$B$7:$Z$17,MATCH($F105,'Buy Forecast by Month'!$B$7:$B$17,0),MATCH(ForecastByProduct!$E105,'Buy Forecast by Month'!$B$7:$Z$7,0)))</f>
        <v>#N/A</v>
      </c>
      <c r="H105" s="17"/>
      <c r="I105" s="11"/>
    </row>
    <row r="106" spans="1:9">
      <c r="A106" s="13" t="str">
        <f>UsedForPicklists!$C$3</f>
        <v>RUS</v>
      </c>
      <c r="B106" s="13" t="str">
        <f>TEXT('File Input'!$C$11,"yyyymmdd")</f>
        <v>yyyymmdd</v>
      </c>
      <c r="C106" s="37" t="str">
        <f>IF(VALUE(LEFT($E106,4))&lt;YEAR('File Input'!$C$11),"Actual",IF(VALUE(LEFT($E106,4))&gt;YEAR('File Input'!$C$11),"Forecast",IF(VALUE(RIGHT($E106,2))&lt;MONTH('File Input'!$C$11),"Actual","Forecast")))</f>
        <v>Forecast</v>
      </c>
      <c r="D106" s="13" t="str">
        <f>'Buy Forecast by Month'!$B$6</f>
        <v>RU-Russia</v>
      </c>
      <c r="E106" s="13" t="str">
        <f t="shared" si="11"/>
        <v>202112</v>
      </c>
      <c r="F106" s="13" t="s">
        <v>856</v>
      </c>
      <c r="G106" s="35" t="e">
        <f>IF(ISBLANK(INDEX('Buy Forecast by Month'!$B$7:$Z$17,MATCH($F106,'Buy Forecast by Month'!$B$7:$B$17,0),MATCH(ForecastByProduct!$E106,'Buy Forecast by Month'!$B$7:$Z$7,0))),"",INDEX('Buy Forecast by Month'!$B$7:$Z$17,MATCH($F106,'Buy Forecast by Month'!$B$7:$B$17,0),MATCH(ForecastByProduct!$E106,'Buy Forecast by Month'!$B$7:$Z$7,0)))</f>
        <v>#N/A</v>
      </c>
      <c r="H106" s="17"/>
      <c r="I106" s="11"/>
    </row>
    <row r="107" spans="1:9">
      <c r="A107" s="13" t="str">
        <f>UsedForPicklists!$C$3</f>
        <v>RUS</v>
      </c>
      <c r="B107" s="13" t="str">
        <f>TEXT('File Input'!$C$11,"yyyymmdd")</f>
        <v>yyyymmdd</v>
      </c>
      <c r="C107" s="37" t="str">
        <f>IF(VALUE(LEFT($E107,4))&lt;YEAR('File Input'!$C$11),"Actual",IF(VALUE(LEFT($E107,4))&gt;YEAR('File Input'!$C$11),"Forecast",IF(VALUE(RIGHT($E107,2))&lt;MONTH('File Input'!$C$11),"Actual","Forecast")))</f>
        <v>Forecast</v>
      </c>
      <c r="D107" s="13" t="str">
        <f>'Buy Forecast by Month'!$B$6</f>
        <v>RU-Russia</v>
      </c>
      <c r="E107" s="13" t="str">
        <f t="shared" si="11"/>
        <v>202112</v>
      </c>
      <c r="F107" s="13" t="s">
        <v>564</v>
      </c>
      <c r="G107" s="35" t="e">
        <f>IF(ISBLANK(INDEX('Buy Forecast by Month'!$B$7:$Z$17,MATCH($F107,'Buy Forecast by Month'!$B$7:$B$17,0),MATCH(ForecastByProduct!$E107,'Buy Forecast by Month'!$B$7:$Z$7,0))),"",INDEX('Buy Forecast by Month'!$B$7:$Z$17,MATCH($F107,'Buy Forecast by Month'!$B$7:$B$17,0),MATCH(ForecastByProduct!$E107,'Buy Forecast by Month'!$B$7:$Z$7,0)))</f>
        <v>#N/A</v>
      </c>
      <c r="H107" s="17"/>
      <c r="I107" s="11"/>
    </row>
    <row r="108" spans="1:9">
      <c r="A108" s="13" t="str">
        <f>UsedForPicklists!$C$3</f>
        <v>RUS</v>
      </c>
      <c r="B108" s="13" t="str">
        <f>TEXT('File Input'!$C$11,"yyyymmdd")</f>
        <v>yyyymmdd</v>
      </c>
      <c r="C108" s="37" t="str">
        <f>IF(VALUE(LEFT($E108,4))&lt;YEAR('File Input'!$C$11),"Actual",IF(VALUE(LEFT($E108,4))&gt;YEAR('File Input'!$C$11),"Forecast",IF(VALUE(RIGHT($E108,2))&lt;MONTH('File Input'!$C$11),"Actual","Forecast")))</f>
        <v>Forecast</v>
      </c>
      <c r="D108" s="13" t="str">
        <f>'Buy Forecast by Month'!$B$6</f>
        <v>RU-Russia</v>
      </c>
      <c r="E108" s="13" t="str">
        <f t="shared" si="11"/>
        <v>202112</v>
      </c>
      <c r="F108" s="13" t="s">
        <v>562</v>
      </c>
      <c r="G108" s="35" t="e">
        <f>IF(ISBLANK(INDEX('Buy Forecast by Month'!$B$7:$Z$17,MATCH($F108,'Buy Forecast by Month'!$B$7:$B$17,0),MATCH(ForecastByProduct!$E108,'Buy Forecast by Month'!$B$7:$Z$7,0))),"",INDEX('Buy Forecast by Month'!$B$7:$Z$17,MATCH($F108,'Buy Forecast by Month'!$B$7:$B$17,0),MATCH(ForecastByProduct!$E108,'Buy Forecast by Month'!$B$7:$Z$7,0)))</f>
        <v>#N/A</v>
      </c>
      <c r="H108" s="17"/>
      <c r="I108" s="11"/>
    </row>
    <row r="109" spans="1:9">
      <c r="A109" s="13" t="str">
        <f>UsedForPicklists!$C$3</f>
        <v>RUS</v>
      </c>
      <c r="B109" s="13" t="str">
        <f>TEXT('File Input'!$C$11,"yyyymmdd")</f>
        <v>yyyymmdd</v>
      </c>
      <c r="C109" s="37" t="str">
        <f>IF(VALUE(LEFT($E109,4))&lt;YEAR('File Input'!$C$11),"Actual",IF(VALUE(LEFT($E109,4))&gt;YEAR('File Input'!$C$11),"Forecast",IF(VALUE(RIGHT($E109,2))&lt;MONTH('File Input'!$C$11),"Actual","Forecast")))</f>
        <v>Forecast</v>
      </c>
      <c r="D109" s="13" t="str">
        <f>'Buy Forecast by Month'!$B$6</f>
        <v>RU-Russia</v>
      </c>
      <c r="E109" s="13" t="str">
        <f t="shared" si="11"/>
        <v>202112</v>
      </c>
      <c r="F109" s="13" t="s">
        <v>563</v>
      </c>
      <c r="G109" s="35" t="e">
        <f>IF(ISBLANK(INDEX('Buy Forecast by Month'!$B$7:$Z$17,MATCH($F109,'Buy Forecast by Month'!$B$7:$B$17,0),MATCH(ForecastByProduct!$E109,'Buy Forecast by Month'!$B$7:$Z$7,0))),"",INDEX('Buy Forecast by Month'!$B$7:$Z$17,MATCH($F109,'Buy Forecast by Month'!$B$7:$B$17,0),MATCH(ForecastByProduct!$E109,'Buy Forecast by Month'!$B$7:$Z$7,0)))</f>
        <v>#N/A</v>
      </c>
      <c r="H109" s="17"/>
      <c r="I109" s="11"/>
    </row>
    <row r="110" spans="1:9">
      <c r="A110" s="13" t="str">
        <f>UsedForPicklists!$C$3</f>
        <v>RUS</v>
      </c>
      <c r="B110" s="13" t="str">
        <f>TEXT('File Input'!$C$11,"yyyymmdd")</f>
        <v>yyyymmdd</v>
      </c>
      <c r="C110" s="37" t="str">
        <f>IF(VALUE(LEFT($E110,4))&lt;YEAR('File Input'!$C$11),"Actual",IF(VALUE(LEFT($E110,4))&gt;YEAR('File Input'!$C$11),"Forecast",IF(VALUE(RIGHT($E110,2))&lt;MONTH('File Input'!$C$11),"Actual","Forecast")))</f>
        <v>Forecast</v>
      </c>
      <c r="D110" s="13" t="str">
        <f>'Buy Forecast by Month'!$B$6</f>
        <v>RU-Russia</v>
      </c>
      <c r="E110" s="13" t="str">
        <f t="shared" ref="E110:E118" si="12">TEXT(202201,0)</f>
        <v>202201</v>
      </c>
      <c r="F110" s="13" t="s">
        <v>616</v>
      </c>
      <c r="G110" s="35" t="e">
        <f>IF(ISBLANK(INDEX('Buy Forecast by Month'!$B$7:$Z$17,MATCH($F110,'Buy Forecast by Month'!$B$7:$B$17,0),MATCH(ForecastByProduct!$E110,'Buy Forecast by Month'!$B$7:$Z$7,0))),"",INDEX('Buy Forecast by Month'!$B$7:$Z$17,MATCH($F110,'Buy Forecast by Month'!$B$7:$B$17,0),MATCH(ForecastByProduct!$E110,'Buy Forecast by Month'!$B$7:$Z$7,0)))</f>
        <v>#N/A</v>
      </c>
      <c r="H110" s="17"/>
      <c r="I110" s="11"/>
    </row>
    <row r="111" spans="1:9" s="11" customFormat="1">
      <c r="A111" s="13" t="str">
        <f>UsedForPicklists!$C$3</f>
        <v>RUS</v>
      </c>
      <c r="B111" s="13" t="str">
        <f>TEXT('File Input'!$C$11,"yyyymmdd")</f>
        <v>yyyymmdd</v>
      </c>
      <c r="C111" s="37" t="str">
        <f>IF(VALUE(LEFT($E111,4))&lt;YEAR('File Input'!$C$11),"Actual",IF(VALUE(LEFT($E111,4))&gt;YEAR('File Input'!$C$11),"Forecast",IF(VALUE(RIGHT($E111,2))&lt;MONTH('File Input'!$C$11),"Actual","Forecast")))</f>
        <v>Forecast</v>
      </c>
      <c r="D111" s="13" t="str">
        <f>'Buy Forecast by Month'!$B$6</f>
        <v>RU-Russia</v>
      </c>
      <c r="E111" s="13" t="str">
        <f t="shared" si="12"/>
        <v>202201</v>
      </c>
      <c r="F111" s="13" t="s">
        <v>618</v>
      </c>
      <c r="G111" s="35" t="e">
        <f>IF(ISBLANK(INDEX('Buy Forecast by Month'!$B$7:$Z$17,MATCH($F111,'Buy Forecast by Month'!$B$7:$B$17,0),MATCH(ForecastByProduct!$E111,'Buy Forecast by Month'!$B$7:$Z$7,0))),"",INDEX('Buy Forecast by Month'!$B$7:$Z$17,MATCH($F111,'Buy Forecast by Month'!$B$7:$B$17,0),MATCH(ForecastByProduct!$E111,'Buy Forecast by Month'!$B$7:$Z$7,0)))</f>
        <v>#N/A</v>
      </c>
      <c r="H111" s="17"/>
    </row>
    <row r="112" spans="1:9">
      <c r="A112" s="13" t="str">
        <f>UsedForPicklists!$C$3</f>
        <v>RUS</v>
      </c>
      <c r="B112" s="13" t="str">
        <f>TEXT('File Input'!$C$11,"yyyymmdd")</f>
        <v>yyyymmdd</v>
      </c>
      <c r="C112" s="37" t="str">
        <f>IF(VALUE(LEFT($E112,4))&lt;YEAR('File Input'!$C$11),"Actual",IF(VALUE(LEFT($E112,4))&gt;YEAR('File Input'!$C$11),"Forecast",IF(VALUE(RIGHT($E112,2))&lt;MONTH('File Input'!$C$11),"Actual","Forecast")))</f>
        <v>Forecast</v>
      </c>
      <c r="D112" s="13" t="str">
        <f>'Buy Forecast by Month'!$B$6</f>
        <v>RU-Russia</v>
      </c>
      <c r="E112" s="13" t="str">
        <f t="shared" si="12"/>
        <v>202201</v>
      </c>
      <c r="F112" s="13" t="s">
        <v>573</v>
      </c>
      <c r="G112" s="35" t="e">
        <f>IF(ISBLANK(INDEX('Buy Forecast by Month'!$B$7:$Z$17,MATCH($F112,'Buy Forecast by Month'!$B$7:$B$17,0),MATCH(ForecastByProduct!$E112,'Buy Forecast by Month'!$B$7:$Z$7,0))),"",INDEX('Buy Forecast by Month'!$B$7:$Z$17,MATCH($F112,'Buy Forecast by Month'!$B$7:$B$17,0),MATCH(ForecastByProduct!$E112,'Buy Forecast by Month'!$B$7:$Z$7,0)))</f>
        <v>#N/A</v>
      </c>
      <c r="H112" s="17"/>
      <c r="I112" s="11"/>
    </row>
    <row r="113" spans="1:9">
      <c r="A113" s="13" t="str">
        <f>UsedForPicklists!$C$3</f>
        <v>RUS</v>
      </c>
      <c r="B113" s="13" t="str">
        <f>TEXT('File Input'!$C$11,"yyyymmdd")</f>
        <v>yyyymmdd</v>
      </c>
      <c r="C113" s="37" t="str">
        <f>IF(VALUE(LEFT($E113,4))&lt;YEAR('File Input'!$C$11),"Actual",IF(VALUE(LEFT($E113,4))&gt;YEAR('File Input'!$C$11),"Forecast",IF(VALUE(RIGHT($E113,2))&lt;MONTH('File Input'!$C$11),"Actual","Forecast")))</f>
        <v>Forecast</v>
      </c>
      <c r="D113" s="13" t="str">
        <f>'Buy Forecast by Month'!$B$6</f>
        <v>RU-Russia</v>
      </c>
      <c r="E113" s="13" t="str">
        <f t="shared" si="12"/>
        <v>202201</v>
      </c>
      <c r="F113" s="13" t="s">
        <v>854</v>
      </c>
      <c r="G113" s="35" t="e">
        <f>IF(ISBLANK(INDEX('Buy Forecast by Month'!$B$7:$Z$17,MATCH($F113,'Buy Forecast by Month'!$B$7:$B$17,0),MATCH(ForecastByProduct!$E113,'Buy Forecast by Month'!$B$7:$Z$7,0))),"",INDEX('Buy Forecast by Month'!$B$7:$Z$17,MATCH($F113,'Buy Forecast by Month'!$B$7:$B$17,0),MATCH(ForecastByProduct!$E113,'Buy Forecast by Month'!$B$7:$Z$7,0)))</f>
        <v>#N/A</v>
      </c>
      <c r="H113" s="17"/>
      <c r="I113" s="11"/>
    </row>
    <row r="114" spans="1:9">
      <c r="A114" s="13" t="str">
        <f>UsedForPicklists!$C$3</f>
        <v>RUS</v>
      </c>
      <c r="B114" s="13" t="str">
        <f>TEXT('File Input'!$C$11,"yyyymmdd")</f>
        <v>yyyymmdd</v>
      </c>
      <c r="C114" s="37" t="str">
        <f>IF(VALUE(LEFT($E114,4))&lt;YEAR('File Input'!$C$11),"Actual",IF(VALUE(LEFT($E114,4))&gt;YEAR('File Input'!$C$11),"Forecast",IF(VALUE(RIGHT($E114,2))&lt;MONTH('File Input'!$C$11),"Actual","Forecast")))</f>
        <v>Forecast</v>
      </c>
      <c r="D114" s="13" t="str">
        <f>'Buy Forecast by Month'!$B$6</f>
        <v>RU-Russia</v>
      </c>
      <c r="E114" s="13" t="str">
        <f t="shared" si="12"/>
        <v>202201</v>
      </c>
      <c r="F114" s="13" t="s">
        <v>855</v>
      </c>
      <c r="G114" s="35" t="e">
        <f>IF(ISBLANK(INDEX('Buy Forecast by Month'!$B$7:$Z$17,MATCH($F114,'Buy Forecast by Month'!$B$7:$B$17,0),MATCH(ForecastByProduct!$E114,'Buy Forecast by Month'!$B$7:$Z$7,0))),"",INDEX('Buy Forecast by Month'!$B$7:$Z$17,MATCH($F114,'Buy Forecast by Month'!$B$7:$B$17,0),MATCH(ForecastByProduct!$E114,'Buy Forecast by Month'!$B$7:$Z$7,0)))</f>
        <v>#N/A</v>
      </c>
      <c r="H114" s="17"/>
      <c r="I114" s="11"/>
    </row>
    <row r="115" spans="1:9">
      <c r="A115" s="13" t="str">
        <f>UsedForPicklists!$C$3</f>
        <v>RUS</v>
      </c>
      <c r="B115" s="13" t="str">
        <f>TEXT('File Input'!$C$11,"yyyymmdd")</f>
        <v>yyyymmdd</v>
      </c>
      <c r="C115" s="37" t="str">
        <f>IF(VALUE(LEFT($E115,4))&lt;YEAR('File Input'!$C$11),"Actual",IF(VALUE(LEFT($E115,4))&gt;YEAR('File Input'!$C$11),"Forecast",IF(VALUE(RIGHT($E115,2))&lt;MONTH('File Input'!$C$11),"Actual","Forecast")))</f>
        <v>Forecast</v>
      </c>
      <c r="D115" s="13" t="str">
        <f>'Buy Forecast by Month'!$B$6</f>
        <v>RU-Russia</v>
      </c>
      <c r="E115" s="13" t="str">
        <f t="shared" si="12"/>
        <v>202201</v>
      </c>
      <c r="F115" s="13" t="s">
        <v>856</v>
      </c>
      <c r="G115" s="35" t="e">
        <f>IF(ISBLANK(INDEX('Buy Forecast by Month'!$B$7:$Z$17,MATCH($F115,'Buy Forecast by Month'!$B$7:$B$17,0),MATCH(ForecastByProduct!$E115,'Buy Forecast by Month'!$B$7:$Z$7,0))),"",INDEX('Buy Forecast by Month'!$B$7:$Z$17,MATCH($F115,'Buy Forecast by Month'!$B$7:$B$17,0),MATCH(ForecastByProduct!$E115,'Buy Forecast by Month'!$B$7:$Z$7,0)))</f>
        <v>#N/A</v>
      </c>
      <c r="H115" s="17"/>
      <c r="I115" s="11"/>
    </row>
    <row r="116" spans="1:9">
      <c r="A116" s="13" t="str">
        <f>UsedForPicklists!$C$3</f>
        <v>RUS</v>
      </c>
      <c r="B116" s="13" t="str">
        <f>TEXT('File Input'!$C$11,"yyyymmdd")</f>
        <v>yyyymmdd</v>
      </c>
      <c r="C116" s="37" t="str">
        <f>IF(VALUE(LEFT($E116,4))&lt;YEAR('File Input'!$C$11),"Actual",IF(VALUE(LEFT($E116,4))&gt;YEAR('File Input'!$C$11),"Forecast",IF(VALUE(RIGHT($E116,2))&lt;MONTH('File Input'!$C$11),"Actual","Forecast")))</f>
        <v>Forecast</v>
      </c>
      <c r="D116" s="13" t="str">
        <f>'Buy Forecast by Month'!$B$6</f>
        <v>RU-Russia</v>
      </c>
      <c r="E116" s="13" t="str">
        <f t="shared" si="12"/>
        <v>202201</v>
      </c>
      <c r="F116" s="13" t="s">
        <v>564</v>
      </c>
      <c r="G116" s="35" t="e">
        <f>IF(ISBLANK(INDEX('Buy Forecast by Month'!$B$7:$Z$17,MATCH($F116,'Buy Forecast by Month'!$B$7:$B$17,0),MATCH(ForecastByProduct!$E116,'Buy Forecast by Month'!$B$7:$Z$7,0))),"",INDEX('Buy Forecast by Month'!$B$7:$Z$17,MATCH($F116,'Buy Forecast by Month'!$B$7:$B$17,0),MATCH(ForecastByProduct!$E116,'Buy Forecast by Month'!$B$7:$Z$7,0)))</f>
        <v>#N/A</v>
      </c>
      <c r="H116" s="17"/>
      <c r="I116" s="11"/>
    </row>
    <row r="117" spans="1:9">
      <c r="A117" s="13" t="str">
        <f>UsedForPicklists!$C$3</f>
        <v>RUS</v>
      </c>
      <c r="B117" s="13" t="str">
        <f>TEXT('File Input'!$C$11,"yyyymmdd")</f>
        <v>yyyymmdd</v>
      </c>
      <c r="C117" s="37" t="str">
        <f>IF(VALUE(LEFT($E117,4))&lt;YEAR('File Input'!$C$11),"Actual",IF(VALUE(LEFT($E117,4))&gt;YEAR('File Input'!$C$11),"Forecast",IF(VALUE(RIGHT($E117,2))&lt;MONTH('File Input'!$C$11),"Actual","Forecast")))</f>
        <v>Forecast</v>
      </c>
      <c r="D117" s="13" t="str">
        <f>'Buy Forecast by Month'!$B$6</f>
        <v>RU-Russia</v>
      </c>
      <c r="E117" s="13" t="str">
        <f t="shared" si="12"/>
        <v>202201</v>
      </c>
      <c r="F117" s="13" t="s">
        <v>562</v>
      </c>
      <c r="G117" s="35" t="e">
        <f>IF(ISBLANK(INDEX('Buy Forecast by Month'!$B$7:$Z$17,MATCH($F117,'Buy Forecast by Month'!$B$7:$B$17,0),MATCH(ForecastByProduct!$E117,'Buy Forecast by Month'!$B$7:$Z$7,0))),"",INDEX('Buy Forecast by Month'!$B$7:$Z$17,MATCH($F117,'Buy Forecast by Month'!$B$7:$B$17,0),MATCH(ForecastByProduct!$E117,'Buy Forecast by Month'!$B$7:$Z$7,0)))</f>
        <v>#N/A</v>
      </c>
      <c r="H117" s="17"/>
      <c r="I117" s="11"/>
    </row>
    <row r="118" spans="1:9">
      <c r="A118" s="13" t="str">
        <f>UsedForPicklists!$C$3</f>
        <v>RUS</v>
      </c>
      <c r="B118" s="13" t="str">
        <f>TEXT('File Input'!$C$11,"yyyymmdd")</f>
        <v>yyyymmdd</v>
      </c>
      <c r="C118" s="37" t="str">
        <f>IF(VALUE(LEFT($E118,4))&lt;YEAR('File Input'!$C$11),"Actual",IF(VALUE(LEFT($E118,4))&gt;YEAR('File Input'!$C$11),"Forecast",IF(VALUE(RIGHT($E118,2))&lt;MONTH('File Input'!$C$11),"Actual","Forecast")))</f>
        <v>Forecast</v>
      </c>
      <c r="D118" s="13" t="str">
        <f>'Buy Forecast by Month'!$B$6</f>
        <v>RU-Russia</v>
      </c>
      <c r="E118" s="13" t="str">
        <f t="shared" si="12"/>
        <v>202201</v>
      </c>
      <c r="F118" s="13" t="s">
        <v>563</v>
      </c>
      <c r="G118" s="35" t="e">
        <f>IF(ISBLANK(INDEX('Buy Forecast by Month'!$B$7:$Z$17,MATCH($F118,'Buy Forecast by Month'!$B$7:$B$17,0),MATCH(ForecastByProduct!$E118,'Buy Forecast by Month'!$B$7:$Z$7,0))),"",INDEX('Buy Forecast by Month'!$B$7:$Z$17,MATCH($F118,'Buy Forecast by Month'!$B$7:$B$17,0),MATCH(ForecastByProduct!$E118,'Buy Forecast by Month'!$B$7:$Z$7,0)))</f>
        <v>#N/A</v>
      </c>
      <c r="H118" s="17"/>
      <c r="I118" s="11"/>
    </row>
    <row r="119" spans="1:9">
      <c r="A119" s="13" t="str">
        <f>UsedForPicklists!$C$3</f>
        <v>RUS</v>
      </c>
      <c r="B119" s="13" t="str">
        <f>TEXT('File Input'!$C$11,"yyyymmdd")</f>
        <v>yyyymmdd</v>
      </c>
      <c r="C119" s="37" t="str">
        <f>IF(VALUE(LEFT($E119,4))&lt;YEAR('File Input'!$C$11),"Actual",IF(VALUE(LEFT($E119,4))&gt;YEAR('File Input'!$C$11),"Forecast",IF(VALUE(RIGHT($E119,2))&lt;MONTH('File Input'!$C$11),"Actual","Forecast")))</f>
        <v>Forecast</v>
      </c>
      <c r="D119" s="13" t="str">
        <f>'Buy Forecast by Month'!$B$6</f>
        <v>RU-Russia</v>
      </c>
      <c r="E119" s="13" t="str">
        <f t="shared" ref="E119:E127" si="13">TEXT(202202,0)</f>
        <v>202202</v>
      </c>
      <c r="F119" s="13" t="s">
        <v>616</v>
      </c>
      <c r="G119" s="35" t="e">
        <f>IF(ISBLANK(INDEX('Buy Forecast by Month'!$B$7:$Z$17,MATCH($F119,'Buy Forecast by Month'!$B$7:$B$17,0),MATCH(ForecastByProduct!$E119,'Buy Forecast by Month'!$B$7:$Z$7,0))),"",INDEX('Buy Forecast by Month'!$B$7:$Z$17,MATCH($F119,'Buy Forecast by Month'!$B$7:$B$17,0),MATCH(ForecastByProduct!$E119,'Buy Forecast by Month'!$B$7:$Z$7,0)))</f>
        <v>#N/A</v>
      </c>
      <c r="H119" s="17"/>
      <c r="I119" s="11"/>
    </row>
    <row r="120" spans="1:9" s="11" customFormat="1">
      <c r="A120" s="13" t="str">
        <f>UsedForPicklists!$C$3</f>
        <v>RUS</v>
      </c>
      <c r="B120" s="13" t="str">
        <f>TEXT('File Input'!$C$11,"yyyymmdd")</f>
        <v>yyyymmdd</v>
      </c>
      <c r="C120" s="37" t="str">
        <f>IF(VALUE(LEFT($E120,4))&lt;YEAR('File Input'!$C$11),"Actual",IF(VALUE(LEFT($E120,4))&gt;YEAR('File Input'!$C$11),"Forecast",IF(VALUE(RIGHT($E120,2))&lt;MONTH('File Input'!$C$11),"Actual","Forecast")))</f>
        <v>Forecast</v>
      </c>
      <c r="D120" s="13" t="str">
        <f>'Buy Forecast by Month'!$B$6</f>
        <v>RU-Russia</v>
      </c>
      <c r="E120" s="13" t="str">
        <f t="shared" si="13"/>
        <v>202202</v>
      </c>
      <c r="F120" s="13" t="s">
        <v>618</v>
      </c>
      <c r="G120" s="35" t="e">
        <f>IF(ISBLANK(INDEX('Buy Forecast by Month'!$B$7:$Z$17,MATCH($F120,'Buy Forecast by Month'!$B$7:$B$17,0),MATCH(ForecastByProduct!$E120,'Buy Forecast by Month'!$B$7:$Z$7,0))),"",INDEX('Buy Forecast by Month'!$B$7:$Z$17,MATCH($F120,'Buy Forecast by Month'!$B$7:$B$17,0),MATCH(ForecastByProduct!$E120,'Buy Forecast by Month'!$B$7:$Z$7,0)))</f>
        <v>#N/A</v>
      </c>
      <c r="H120" s="17"/>
    </row>
    <row r="121" spans="1:9">
      <c r="A121" s="13" t="str">
        <f>UsedForPicklists!$C$3</f>
        <v>RUS</v>
      </c>
      <c r="B121" s="13" t="str">
        <f>TEXT('File Input'!$C$11,"yyyymmdd")</f>
        <v>yyyymmdd</v>
      </c>
      <c r="C121" s="37" t="str">
        <f>IF(VALUE(LEFT($E121,4))&lt;YEAR('File Input'!$C$11),"Actual",IF(VALUE(LEFT($E121,4))&gt;YEAR('File Input'!$C$11),"Forecast",IF(VALUE(RIGHT($E121,2))&lt;MONTH('File Input'!$C$11),"Actual","Forecast")))</f>
        <v>Forecast</v>
      </c>
      <c r="D121" s="13" t="str">
        <f>'Buy Forecast by Month'!$B$6</f>
        <v>RU-Russia</v>
      </c>
      <c r="E121" s="13" t="str">
        <f t="shared" si="13"/>
        <v>202202</v>
      </c>
      <c r="F121" s="13" t="s">
        <v>573</v>
      </c>
      <c r="G121" s="35" t="e">
        <f>IF(ISBLANK(INDEX('Buy Forecast by Month'!$B$7:$Z$17,MATCH($F121,'Buy Forecast by Month'!$B$7:$B$17,0),MATCH(ForecastByProduct!$E121,'Buy Forecast by Month'!$B$7:$Z$7,0))),"",INDEX('Buy Forecast by Month'!$B$7:$Z$17,MATCH($F121,'Buy Forecast by Month'!$B$7:$B$17,0),MATCH(ForecastByProduct!$E121,'Buy Forecast by Month'!$B$7:$Z$7,0)))</f>
        <v>#N/A</v>
      </c>
      <c r="H121" s="17"/>
      <c r="I121" s="11"/>
    </row>
    <row r="122" spans="1:9">
      <c r="A122" s="13" t="str">
        <f>UsedForPicklists!$C$3</f>
        <v>RUS</v>
      </c>
      <c r="B122" s="13" t="str">
        <f>TEXT('File Input'!$C$11,"yyyymmdd")</f>
        <v>yyyymmdd</v>
      </c>
      <c r="C122" s="37" t="str">
        <f>IF(VALUE(LEFT($E122,4))&lt;YEAR('File Input'!$C$11),"Actual",IF(VALUE(LEFT($E122,4))&gt;YEAR('File Input'!$C$11),"Forecast",IF(VALUE(RIGHT($E122,2))&lt;MONTH('File Input'!$C$11),"Actual","Forecast")))</f>
        <v>Forecast</v>
      </c>
      <c r="D122" s="13" t="str">
        <f>'Buy Forecast by Month'!$B$6</f>
        <v>RU-Russia</v>
      </c>
      <c r="E122" s="13" t="str">
        <f t="shared" si="13"/>
        <v>202202</v>
      </c>
      <c r="F122" s="13" t="s">
        <v>854</v>
      </c>
      <c r="G122" s="35" t="e">
        <f>IF(ISBLANK(INDEX('Buy Forecast by Month'!$B$7:$Z$17,MATCH($F122,'Buy Forecast by Month'!$B$7:$B$17,0),MATCH(ForecastByProduct!$E122,'Buy Forecast by Month'!$B$7:$Z$7,0))),"",INDEX('Buy Forecast by Month'!$B$7:$Z$17,MATCH($F122,'Buy Forecast by Month'!$B$7:$B$17,0),MATCH(ForecastByProduct!$E122,'Buy Forecast by Month'!$B$7:$Z$7,0)))</f>
        <v>#N/A</v>
      </c>
      <c r="H122" s="17"/>
      <c r="I122" s="11"/>
    </row>
    <row r="123" spans="1:9">
      <c r="A123" s="13" t="str">
        <f>UsedForPicklists!$C$3</f>
        <v>RUS</v>
      </c>
      <c r="B123" s="13" t="str">
        <f>TEXT('File Input'!$C$11,"yyyymmdd")</f>
        <v>yyyymmdd</v>
      </c>
      <c r="C123" s="37" t="str">
        <f>IF(VALUE(LEFT($E123,4))&lt;YEAR('File Input'!$C$11),"Actual",IF(VALUE(LEFT($E123,4))&gt;YEAR('File Input'!$C$11),"Forecast",IF(VALUE(RIGHT($E123,2))&lt;MONTH('File Input'!$C$11),"Actual","Forecast")))</f>
        <v>Forecast</v>
      </c>
      <c r="D123" s="13" t="str">
        <f>'Buy Forecast by Month'!$B$6</f>
        <v>RU-Russia</v>
      </c>
      <c r="E123" s="13" t="str">
        <f t="shared" si="13"/>
        <v>202202</v>
      </c>
      <c r="F123" s="13" t="s">
        <v>855</v>
      </c>
      <c r="G123" s="35" t="e">
        <f>IF(ISBLANK(INDEX('Buy Forecast by Month'!$B$7:$Z$17,MATCH($F123,'Buy Forecast by Month'!$B$7:$B$17,0),MATCH(ForecastByProduct!$E123,'Buy Forecast by Month'!$B$7:$Z$7,0))),"",INDEX('Buy Forecast by Month'!$B$7:$Z$17,MATCH($F123,'Buy Forecast by Month'!$B$7:$B$17,0),MATCH(ForecastByProduct!$E123,'Buy Forecast by Month'!$B$7:$Z$7,0)))</f>
        <v>#N/A</v>
      </c>
      <c r="H123" s="17"/>
      <c r="I123" s="11"/>
    </row>
    <row r="124" spans="1:9">
      <c r="A124" s="13" t="str">
        <f>UsedForPicklists!$C$3</f>
        <v>RUS</v>
      </c>
      <c r="B124" s="13" t="str">
        <f>TEXT('File Input'!$C$11,"yyyymmdd")</f>
        <v>yyyymmdd</v>
      </c>
      <c r="C124" s="37" t="str">
        <f>IF(VALUE(LEFT($E124,4))&lt;YEAR('File Input'!$C$11),"Actual",IF(VALUE(LEFT($E124,4))&gt;YEAR('File Input'!$C$11),"Forecast",IF(VALUE(RIGHT($E124,2))&lt;MONTH('File Input'!$C$11),"Actual","Forecast")))</f>
        <v>Forecast</v>
      </c>
      <c r="D124" s="13" t="str">
        <f>'Buy Forecast by Month'!$B$6</f>
        <v>RU-Russia</v>
      </c>
      <c r="E124" s="13" t="str">
        <f t="shared" si="13"/>
        <v>202202</v>
      </c>
      <c r="F124" s="13" t="s">
        <v>856</v>
      </c>
      <c r="G124" s="35" t="e">
        <f>IF(ISBLANK(INDEX('Buy Forecast by Month'!$B$7:$Z$17,MATCH($F124,'Buy Forecast by Month'!$B$7:$B$17,0),MATCH(ForecastByProduct!$E124,'Buy Forecast by Month'!$B$7:$Z$7,0))),"",INDEX('Buy Forecast by Month'!$B$7:$Z$17,MATCH($F124,'Buy Forecast by Month'!$B$7:$B$17,0),MATCH(ForecastByProduct!$E124,'Buy Forecast by Month'!$B$7:$Z$7,0)))</f>
        <v>#N/A</v>
      </c>
      <c r="H124" s="17"/>
      <c r="I124" s="11"/>
    </row>
    <row r="125" spans="1:9">
      <c r="A125" s="13" t="str">
        <f>UsedForPicklists!$C$3</f>
        <v>RUS</v>
      </c>
      <c r="B125" s="13" t="str">
        <f>TEXT('File Input'!$C$11,"yyyymmdd")</f>
        <v>yyyymmdd</v>
      </c>
      <c r="C125" s="37" t="str">
        <f>IF(VALUE(LEFT($E125,4))&lt;YEAR('File Input'!$C$11),"Actual",IF(VALUE(LEFT($E125,4))&gt;YEAR('File Input'!$C$11),"Forecast",IF(VALUE(RIGHT($E125,2))&lt;MONTH('File Input'!$C$11),"Actual","Forecast")))</f>
        <v>Forecast</v>
      </c>
      <c r="D125" s="13" t="str">
        <f>'Buy Forecast by Month'!$B$6</f>
        <v>RU-Russia</v>
      </c>
      <c r="E125" s="13" t="str">
        <f t="shared" si="13"/>
        <v>202202</v>
      </c>
      <c r="F125" s="13" t="s">
        <v>564</v>
      </c>
      <c r="G125" s="35" t="e">
        <f>IF(ISBLANK(INDEX('Buy Forecast by Month'!$B$7:$Z$17,MATCH($F125,'Buy Forecast by Month'!$B$7:$B$17,0),MATCH(ForecastByProduct!$E125,'Buy Forecast by Month'!$B$7:$Z$7,0))),"",INDEX('Buy Forecast by Month'!$B$7:$Z$17,MATCH($F125,'Buy Forecast by Month'!$B$7:$B$17,0),MATCH(ForecastByProduct!$E125,'Buy Forecast by Month'!$B$7:$Z$7,0)))</f>
        <v>#N/A</v>
      </c>
      <c r="H125" s="17"/>
      <c r="I125" s="11"/>
    </row>
    <row r="126" spans="1:9">
      <c r="A126" s="13" t="str">
        <f>UsedForPicklists!$C$3</f>
        <v>RUS</v>
      </c>
      <c r="B126" s="13" t="str">
        <f>TEXT('File Input'!$C$11,"yyyymmdd")</f>
        <v>yyyymmdd</v>
      </c>
      <c r="C126" s="37" t="str">
        <f>IF(VALUE(LEFT($E126,4))&lt;YEAR('File Input'!$C$11),"Actual",IF(VALUE(LEFT($E126,4))&gt;YEAR('File Input'!$C$11),"Forecast",IF(VALUE(RIGHT($E126,2))&lt;MONTH('File Input'!$C$11),"Actual","Forecast")))</f>
        <v>Forecast</v>
      </c>
      <c r="D126" s="13" t="str">
        <f>'Buy Forecast by Month'!$B$6</f>
        <v>RU-Russia</v>
      </c>
      <c r="E126" s="13" t="str">
        <f t="shared" si="13"/>
        <v>202202</v>
      </c>
      <c r="F126" s="13" t="s">
        <v>562</v>
      </c>
      <c r="G126" s="35" t="e">
        <f>IF(ISBLANK(INDEX('Buy Forecast by Month'!$B$7:$Z$17,MATCH($F126,'Buy Forecast by Month'!$B$7:$B$17,0),MATCH(ForecastByProduct!$E126,'Buy Forecast by Month'!$B$7:$Z$7,0))),"",INDEX('Buy Forecast by Month'!$B$7:$Z$17,MATCH($F126,'Buy Forecast by Month'!$B$7:$B$17,0),MATCH(ForecastByProduct!$E126,'Buy Forecast by Month'!$B$7:$Z$7,0)))</f>
        <v>#N/A</v>
      </c>
      <c r="H126" s="17"/>
      <c r="I126" s="11"/>
    </row>
    <row r="127" spans="1:9">
      <c r="A127" s="13" t="str">
        <f>UsedForPicklists!$C$3</f>
        <v>RUS</v>
      </c>
      <c r="B127" s="13" t="str">
        <f>TEXT('File Input'!$C$11,"yyyymmdd")</f>
        <v>yyyymmdd</v>
      </c>
      <c r="C127" s="37" t="str">
        <f>IF(VALUE(LEFT($E127,4))&lt;YEAR('File Input'!$C$11),"Actual",IF(VALUE(LEFT($E127,4))&gt;YEAR('File Input'!$C$11),"Forecast",IF(VALUE(RIGHT($E127,2))&lt;MONTH('File Input'!$C$11),"Actual","Forecast")))</f>
        <v>Forecast</v>
      </c>
      <c r="D127" s="13" t="str">
        <f>'Buy Forecast by Month'!$B$6</f>
        <v>RU-Russia</v>
      </c>
      <c r="E127" s="13" t="str">
        <f t="shared" si="13"/>
        <v>202202</v>
      </c>
      <c r="F127" s="13" t="s">
        <v>563</v>
      </c>
      <c r="G127" s="35" t="e">
        <f>IF(ISBLANK(INDEX('Buy Forecast by Month'!$B$7:$Z$17,MATCH($F127,'Buy Forecast by Month'!$B$7:$B$17,0),MATCH(ForecastByProduct!$E127,'Buy Forecast by Month'!$B$7:$Z$7,0))),"",INDEX('Buy Forecast by Month'!$B$7:$Z$17,MATCH($F127,'Buy Forecast by Month'!$B$7:$B$17,0),MATCH(ForecastByProduct!$E127,'Buy Forecast by Month'!$B$7:$Z$7,0)))</f>
        <v>#N/A</v>
      </c>
      <c r="H127" s="17"/>
      <c r="I127" s="11"/>
    </row>
    <row r="128" spans="1:9">
      <c r="A128" s="13" t="str">
        <f>UsedForPicklists!$C$3</f>
        <v>RUS</v>
      </c>
      <c r="B128" s="13" t="str">
        <f>TEXT('File Input'!$C$11,"yyyymmdd")</f>
        <v>yyyymmdd</v>
      </c>
      <c r="C128" s="37" t="str">
        <f>IF(VALUE(LEFT($E128,4))&lt;YEAR('File Input'!$C$11),"Actual",IF(VALUE(LEFT($E128,4))&gt;YEAR('File Input'!$C$11),"Forecast",IF(VALUE(RIGHT($E128,2))&lt;MONTH('File Input'!$C$11),"Actual","Forecast")))</f>
        <v>Forecast</v>
      </c>
      <c r="D128" s="13" t="str">
        <f>'Buy Forecast by Month'!$B$6</f>
        <v>RU-Russia</v>
      </c>
      <c r="E128" s="13" t="str">
        <f t="shared" ref="E128:E136" si="14">TEXT(202203,0)</f>
        <v>202203</v>
      </c>
      <c r="F128" s="13" t="s">
        <v>616</v>
      </c>
      <c r="G128" s="35" t="e">
        <f>IF(ISBLANK(INDEX('Buy Forecast by Month'!$B$7:$Z$17,MATCH($F128,'Buy Forecast by Month'!$B$7:$B$17,0),MATCH(ForecastByProduct!$E128,'Buy Forecast by Month'!$B$7:$Z$7,0))),"",INDEX('Buy Forecast by Month'!$B$7:$Z$17,MATCH($F128,'Buy Forecast by Month'!$B$7:$B$17,0),MATCH(ForecastByProduct!$E128,'Buy Forecast by Month'!$B$7:$Z$7,0)))</f>
        <v>#N/A</v>
      </c>
      <c r="H128" s="17"/>
      <c r="I128" s="11"/>
    </row>
    <row r="129" spans="1:9" s="11" customFormat="1">
      <c r="A129" s="13" t="str">
        <f>UsedForPicklists!$C$3</f>
        <v>RUS</v>
      </c>
      <c r="B129" s="13" t="str">
        <f>TEXT('File Input'!$C$11,"yyyymmdd")</f>
        <v>yyyymmdd</v>
      </c>
      <c r="C129" s="37" t="str">
        <f>IF(VALUE(LEFT($E129,4))&lt;YEAR('File Input'!$C$11),"Actual",IF(VALUE(LEFT($E129,4))&gt;YEAR('File Input'!$C$11),"Forecast",IF(VALUE(RIGHT($E129,2))&lt;MONTH('File Input'!$C$11),"Actual","Forecast")))</f>
        <v>Forecast</v>
      </c>
      <c r="D129" s="13" t="str">
        <f>'Buy Forecast by Month'!$B$6</f>
        <v>RU-Russia</v>
      </c>
      <c r="E129" s="13" t="str">
        <f t="shared" si="14"/>
        <v>202203</v>
      </c>
      <c r="F129" s="13" t="s">
        <v>618</v>
      </c>
      <c r="G129" s="35" t="e">
        <f>IF(ISBLANK(INDEX('Buy Forecast by Month'!$B$7:$Z$17,MATCH($F129,'Buy Forecast by Month'!$B$7:$B$17,0),MATCH(ForecastByProduct!$E129,'Buy Forecast by Month'!$B$7:$Z$7,0))),"",INDEX('Buy Forecast by Month'!$B$7:$Z$17,MATCH($F129,'Buy Forecast by Month'!$B$7:$B$17,0),MATCH(ForecastByProduct!$E129,'Buy Forecast by Month'!$B$7:$Z$7,0)))</f>
        <v>#N/A</v>
      </c>
      <c r="H129" s="17"/>
    </row>
    <row r="130" spans="1:9">
      <c r="A130" s="13" t="str">
        <f>UsedForPicklists!$C$3</f>
        <v>RUS</v>
      </c>
      <c r="B130" s="13" t="str">
        <f>TEXT('File Input'!$C$11,"yyyymmdd")</f>
        <v>yyyymmdd</v>
      </c>
      <c r="C130" s="37" t="str">
        <f>IF(VALUE(LEFT($E130,4))&lt;YEAR('File Input'!$C$11),"Actual",IF(VALUE(LEFT($E130,4))&gt;YEAR('File Input'!$C$11),"Forecast",IF(VALUE(RIGHT($E130,2))&lt;MONTH('File Input'!$C$11),"Actual","Forecast")))</f>
        <v>Forecast</v>
      </c>
      <c r="D130" s="13" t="str">
        <f>'Buy Forecast by Month'!$B$6</f>
        <v>RU-Russia</v>
      </c>
      <c r="E130" s="13" t="str">
        <f t="shared" si="14"/>
        <v>202203</v>
      </c>
      <c r="F130" s="13" t="s">
        <v>573</v>
      </c>
      <c r="G130" s="35" t="e">
        <f>IF(ISBLANK(INDEX('Buy Forecast by Month'!$B$7:$Z$17,MATCH($F130,'Buy Forecast by Month'!$B$7:$B$17,0),MATCH(ForecastByProduct!$E130,'Buy Forecast by Month'!$B$7:$Z$7,0))),"",INDEX('Buy Forecast by Month'!$B$7:$Z$17,MATCH($F130,'Buy Forecast by Month'!$B$7:$B$17,0),MATCH(ForecastByProduct!$E130,'Buy Forecast by Month'!$B$7:$Z$7,0)))</f>
        <v>#N/A</v>
      </c>
      <c r="H130" s="17"/>
      <c r="I130" s="11"/>
    </row>
    <row r="131" spans="1:9">
      <c r="A131" s="13" t="str">
        <f>UsedForPicklists!$C$3</f>
        <v>RUS</v>
      </c>
      <c r="B131" s="13" t="str">
        <f>TEXT('File Input'!$C$11,"yyyymmdd")</f>
        <v>yyyymmdd</v>
      </c>
      <c r="C131" s="37" t="str">
        <f>IF(VALUE(LEFT($E131,4))&lt;YEAR('File Input'!$C$11),"Actual",IF(VALUE(LEFT($E131,4))&gt;YEAR('File Input'!$C$11),"Forecast",IF(VALUE(RIGHT($E131,2))&lt;MONTH('File Input'!$C$11),"Actual","Forecast")))</f>
        <v>Forecast</v>
      </c>
      <c r="D131" s="13" t="str">
        <f>'Buy Forecast by Month'!$B$6</f>
        <v>RU-Russia</v>
      </c>
      <c r="E131" s="13" t="str">
        <f t="shared" si="14"/>
        <v>202203</v>
      </c>
      <c r="F131" s="13" t="s">
        <v>854</v>
      </c>
      <c r="G131" s="35" t="e">
        <f>IF(ISBLANK(INDEX('Buy Forecast by Month'!$B$7:$Z$17,MATCH($F131,'Buy Forecast by Month'!$B$7:$B$17,0),MATCH(ForecastByProduct!$E131,'Buy Forecast by Month'!$B$7:$Z$7,0))),"",INDEX('Buy Forecast by Month'!$B$7:$Z$17,MATCH($F131,'Buy Forecast by Month'!$B$7:$B$17,0),MATCH(ForecastByProduct!$E131,'Buy Forecast by Month'!$B$7:$Z$7,0)))</f>
        <v>#N/A</v>
      </c>
      <c r="H131" s="17"/>
      <c r="I131" s="11"/>
    </row>
    <row r="132" spans="1:9">
      <c r="A132" s="13" t="str">
        <f>UsedForPicklists!$C$3</f>
        <v>RUS</v>
      </c>
      <c r="B132" s="13" t="str">
        <f>TEXT('File Input'!$C$11,"yyyymmdd")</f>
        <v>yyyymmdd</v>
      </c>
      <c r="C132" s="37" t="str">
        <f>IF(VALUE(LEFT($E132,4))&lt;YEAR('File Input'!$C$11),"Actual",IF(VALUE(LEFT($E132,4))&gt;YEAR('File Input'!$C$11),"Forecast",IF(VALUE(RIGHT($E132,2))&lt;MONTH('File Input'!$C$11),"Actual","Forecast")))</f>
        <v>Forecast</v>
      </c>
      <c r="D132" s="13" t="str">
        <f>'Buy Forecast by Month'!$B$6</f>
        <v>RU-Russia</v>
      </c>
      <c r="E132" s="13" t="str">
        <f t="shared" si="14"/>
        <v>202203</v>
      </c>
      <c r="F132" s="13" t="s">
        <v>855</v>
      </c>
      <c r="G132" s="35" t="e">
        <f>IF(ISBLANK(INDEX('Buy Forecast by Month'!$B$7:$Z$17,MATCH($F132,'Buy Forecast by Month'!$B$7:$B$17,0),MATCH(ForecastByProduct!$E132,'Buy Forecast by Month'!$B$7:$Z$7,0))),"",INDEX('Buy Forecast by Month'!$B$7:$Z$17,MATCH($F132,'Buy Forecast by Month'!$B$7:$B$17,0),MATCH(ForecastByProduct!$E132,'Buy Forecast by Month'!$B$7:$Z$7,0)))</f>
        <v>#N/A</v>
      </c>
      <c r="H132" s="17"/>
      <c r="I132" s="11"/>
    </row>
    <row r="133" spans="1:9">
      <c r="A133" s="13" t="str">
        <f>UsedForPicklists!$C$3</f>
        <v>RUS</v>
      </c>
      <c r="B133" s="13" t="str">
        <f>TEXT('File Input'!$C$11,"yyyymmdd")</f>
        <v>yyyymmdd</v>
      </c>
      <c r="C133" s="37" t="str">
        <f>IF(VALUE(LEFT($E133,4))&lt;YEAR('File Input'!$C$11),"Actual",IF(VALUE(LEFT($E133,4))&gt;YEAR('File Input'!$C$11),"Forecast",IF(VALUE(RIGHT($E133,2))&lt;MONTH('File Input'!$C$11),"Actual","Forecast")))</f>
        <v>Forecast</v>
      </c>
      <c r="D133" s="13" t="str">
        <f>'Buy Forecast by Month'!$B$6</f>
        <v>RU-Russia</v>
      </c>
      <c r="E133" s="13" t="str">
        <f t="shared" si="14"/>
        <v>202203</v>
      </c>
      <c r="F133" s="13" t="s">
        <v>856</v>
      </c>
      <c r="G133" s="35" t="e">
        <f>IF(ISBLANK(INDEX('Buy Forecast by Month'!$B$7:$Z$17,MATCH($F133,'Buy Forecast by Month'!$B$7:$B$17,0),MATCH(ForecastByProduct!$E133,'Buy Forecast by Month'!$B$7:$Z$7,0))),"",INDEX('Buy Forecast by Month'!$B$7:$Z$17,MATCH($F133,'Buy Forecast by Month'!$B$7:$B$17,0),MATCH(ForecastByProduct!$E133,'Buy Forecast by Month'!$B$7:$Z$7,0)))</f>
        <v>#N/A</v>
      </c>
      <c r="H133" s="17"/>
      <c r="I133" s="11"/>
    </row>
    <row r="134" spans="1:9">
      <c r="A134" s="13" t="str">
        <f>UsedForPicklists!$C$3</f>
        <v>RUS</v>
      </c>
      <c r="B134" s="13" t="str">
        <f>TEXT('File Input'!$C$11,"yyyymmdd")</f>
        <v>yyyymmdd</v>
      </c>
      <c r="C134" s="37" t="str">
        <f>IF(VALUE(LEFT($E134,4))&lt;YEAR('File Input'!$C$11),"Actual",IF(VALUE(LEFT($E134,4))&gt;YEAR('File Input'!$C$11),"Forecast",IF(VALUE(RIGHT($E134,2))&lt;MONTH('File Input'!$C$11),"Actual","Forecast")))</f>
        <v>Forecast</v>
      </c>
      <c r="D134" s="13" t="str">
        <f>'Buy Forecast by Month'!$B$6</f>
        <v>RU-Russia</v>
      </c>
      <c r="E134" s="13" t="str">
        <f t="shared" si="14"/>
        <v>202203</v>
      </c>
      <c r="F134" s="13" t="s">
        <v>564</v>
      </c>
      <c r="G134" s="35" t="e">
        <f>IF(ISBLANK(INDEX('Buy Forecast by Month'!$B$7:$Z$17,MATCH($F134,'Buy Forecast by Month'!$B$7:$B$17,0),MATCH(ForecastByProduct!$E134,'Buy Forecast by Month'!$B$7:$Z$7,0))),"",INDEX('Buy Forecast by Month'!$B$7:$Z$17,MATCH($F134,'Buy Forecast by Month'!$B$7:$B$17,0),MATCH(ForecastByProduct!$E134,'Buy Forecast by Month'!$B$7:$Z$7,0)))</f>
        <v>#N/A</v>
      </c>
      <c r="H134" s="17"/>
      <c r="I134" s="11"/>
    </row>
    <row r="135" spans="1:9">
      <c r="A135" s="13" t="str">
        <f>UsedForPicklists!$C$3</f>
        <v>RUS</v>
      </c>
      <c r="B135" s="13" t="str">
        <f>TEXT('File Input'!$C$11,"yyyymmdd")</f>
        <v>yyyymmdd</v>
      </c>
      <c r="C135" s="37" t="str">
        <f>IF(VALUE(LEFT($E135,4))&lt;YEAR('File Input'!$C$11),"Actual",IF(VALUE(LEFT($E135,4))&gt;YEAR('File Input'!$C$11),"Forecast",IF(VALUE(RIGHT($E135,2))&lt;MONTH('File Input'!$C$11),"Actual","Forecast")))</f>
        <v>Forecast</v>
      </c>
      <c r="D135" s="13" t="str">
        <f>'Buy Forecast by Month'!$B$6</f>
        <v>RU-Russia</v>
      </c>
      <c r="E135" s="13" t="str">
        <f t="shared" si="14"/>
        <v>202203</v>
      </c>
      <c r="F135" s="13" t="s">
        <v>562</v>
      </c>
      <c r="G135" s="35" t="e">
        <f>IF(ISBLANK(INDEX('Buy Forecast by Month'!$B$7:$Z$17,MATCH($F135,'Buy Forecast by Month'!$B$7:$B$17,0),MATCH(ForecastByProduct!$E135,'Buy Forecast by Month'!$B$7:$Z$7,0))),"",INDEX('Buy Forecast by Month'!$B$7:$Z$17,MATCH($F135,'Buy Forecast by Month'!$B$7:$B$17,0),MATCH(ForecastByProduct!$E135,'Buy Forecast by Month'!$B$7:$Z$7,0)))</f>
        <v>#N/A</v>
      </c>
      <c r="H135" s="17"/>
      <c r="I135" s="11"/>
    </row>
    <row r="136" spans="1:9">
      <c r="A136" s="13" t="str">
        <f>UsedForPicklists!$C$3</f>
        <v>RUS</v>
      </c>
      <c r="B136" s="13" t="str">
        <f>TEXT('File Input'!$C$11,"yyyymmdd")</f>
        <v>yyyymmdd</v>
      </c>
      <c r="C136" s="37" t="str">
        <f>IF(VALUE(LEFT($E136,4))&lt;YEAR('File Input'!$C$11),"Actual",IF(VALUE(LEFT($E136,4))&gt;YEAR('File Input'!$C$11),"Forecast",IF(VALUE(RIGHT($E136,2))&lt;MONTH('File Input'!$C$11),"Actual","Forecast")))</f>
        <v>Forecast</v>
      </c>
      <c r="D136" s="13" t="str">
        <f>'Buy Forecast by Month'!$B$6</f>
        <v>RU-Russia</v>
      </c>
      <c r="E136" s="13" t="str">
        <f t="shared" si="14"/>
        <v>202203</v>
      </c>
      <c r="F136" s="13" t="s">
        <v>563</v>
      </c>
      <c r="G136" s="35" t="e">
        <f>IF(ISBLANK(INDEX('Buy Forecast by Month'!$B$7:$Z$17,MATCH($F136,'Buy Forecast by Month'!$B$7:$B$17,0),MATCH(ForecastByProduct!$E136,'Buy Forecast by Month'!$B$7:$Z$7,0))),"",INDEX('Buy Forecast by Month'!$B$7:$Z$17,MATCH($F136,'Buy Forecast by Month'!$B$7:$B$17,0),MATCH(ForecastByProduct!$E136,'Buy Forecast by Month'!$B$7:$Z$7,0)))</f>
        <v>#N/A</v>
      </c>
      <c r="H136" s="17"/>
      <c r="I136" s="11"/>
    </row>
    <row r="137" spans="1:9">
      <c r="A137" s="13" t="str">
        <f>UsedForPicklists!$C$3</f>
        <v>RUS</v>
      </c>
      <c r="B137" s="13" t="str">
        <f>TEXT('File Input'!$C$11,"yyyymmdd")</f>
        <v>yyyymmdd</v>
      </c>
      <c r="C137" s="37" t="str">
        <f>IF(VALUE(LEFT($E137,4))&lt;YEAR('File Input'!$C$11),"Actual",IF(VALUE(LEFT($E137,4))&gt;YEAR('File Input'!$C$11),"Forecast",IF(VALUE(RIGHT($E137,2))&lt;MONTH('File Input'!$C$11),"Actual","Forecast")))</f>
        <v>Forecast</v>
      </c>
      <c r="D137" s="13" t="str">
        <f>'Buy Forecast by Month'!$B$6</f>
        <v>RU-Russia</v>
      </c>
      <c r="E137" s="13" t="str">
        <f t="shared" ref="E137:E145" si="15">TEXT(202204,0)</f>
        <v>202204</v>
      </c>
      <c r="F137" s="13" t="s">
        <v>616</v>
      </c>
      <c r="G137" s="35" t="e">
        <f>IF(ISBLANK(INDEX('Buy Forecast by Month'!$B$7:$Z$17,MATCH($F137,'Buy Forecast by Month'!$B$7:$B$17,0),MATCH(ForecastByProduct!$E137,'Buy Forecast by Month'!$B$7:$Z$7,0))),"",INDEX('Buy Forecast by Month'!$B$7:$Z$17,MATCH($F137,'Buy Forecast by Month'!$B$7:$B$17,0),MATCH(ForecastByProduct!$E137,'Buy Forecast by Month'!$B$7:$Z$7,0)))</f>
        <v>#N/A</v>
      </c>
      <c r="H137" s="17"/>
      <c r="I137" s="11"/>
    </row>
    <row r="138" spans="1:9" s="11" customFormat="1">
      <c r="A138" s="13" t="str">
        <f>UsedForPicklists!$C$3</f>
        <v>RUS</v>
      </c>
      <c r="B138" s="13" t="str">
        <f>TEXT('File Input'!$C$11,"yyyymmdd")</f>
        <v>yyyymmdd</v>
      </c>
      <c r="C138" s="37" t="str">
        <f>IF(VALUE(LEFT($E138,4))&lt;YEAR('File Input'!$C$11),"Actual",IF(VALUE(LEFT($E138,4))&gt;YEAR('File Input'!$C$11),"Forecast",IF(VALUE(RIGHT($E138,2))&lt;MONTH('File Input'!$C$11),"Actual","Forecast")))</f>
        <v>Forecast</v>
      </c>
      <c r="D138" s="13" t="str">
        <f>'Buy Forecast by Month'!$B$6</f>
        <v>RU-Russia</v>
      </c>
      <c r="E138" s="13" t="str">
        <f t="shared" si="15"/>
        <v>202204</v>
      </c>
      <c r="F138" s="13" t="s">
        <v>618</v>
      </c>
      <c r="G138" s="35" t="e">
        <f>IF(ISBLANK(INDEX('Buy Forecast by Month'!$B$7:$Z$17,MATCH($F138,'Buy Forecast by Month'!$B$7:$B$17,0),MATCH(ForecastByProduct!$E138,'Buy Forecast by Month'!$B$7:$Z$7,0))),"",INDEX('Buy Forecast by Month'!$B$7:$Z$17,MATCH($F138,'Buy Forecast by Month'!$B$7:$B$17,0),MATCH(ForecastByProduct!$E138,'Buy Forecast by Month'!$B$7:$Z$7,0)))</f>
        <v>#N/A</v>
      </c>
      <c r="H138" s="17"/>
    </row>
    <row r="139" spans="1:9">
      <c r="A139" s="13" t="str">
        <f>UsedForPicklists!$C$3</f>
        <v>RUS</v>
      </c>
      <c r="B139" s="13" t="str">
        <f>TEXT('File Input'!$C$11,"yyyymmdd")</f>
        <v>yyyymmdd</v>
      </c>
      <c r="C139" s="37" t="str">
        <f>IF(VALUE(LEFT($E139,4))&lt;YEAR('File Input'!$C$11),"Actual",IF(VALUE(LEFT($E139,4))&gt;YEAR('File Input'!$C$11),"Forecast",IF(VALUE(RIGHT($E139,2))&lt;MONTH('File Input'!$C$11),"Actual","Forecast")))</f>
        <v>Forecast</v>
      </c>
      <c r="D139" s="13" t="str">
        <f>'Buy Forecast by Month'!$B$6</f>
        <v>RU-Russia</v>
      </c>
      <c r="E139" s="13" t="str">
        <f t="shared" si="15"/>
        <v>202204</v>
      </c>
      <c r="F139" s="13" t="s">
        <v>573</v>
      </c>
      <c r="G139" s="35" t="e">
        <f>IF(ISBLANK(INDEX('Buy Forecast by Month'!$B$7:$Z$17,MATCH($F139,'Buy Forecast by Month'!$B$7:$B$17,0),MATCH(ForecastByProduct!$E139,'Buy Forecast by Month'!$B$7:$Z$7,0))),"",INDEX('Buy Forecast by Month'!$B$7:$Z$17,MATCH($F139,'Buy Forecast by Month'!$B$7:$B$17,0),MATCH(ForecastByProduct!$E139,'Buy Forecast by Month'!$B$7:$Z$7,0)))</f>
        <v>#N/A</v>
      </c>
      <c r="H139" s="17"/>
      <c r="I139" s="11"/>
    </row>
    <row r="140" spans="1:9">
      <c r="A140" s="13" t="str">
        <f>UsedForPicklists!$C$3</f>
        <v>RUS</v>
      </c>
      <c r="B140" s="13" t="str">
        <f>TEXT('File Input'!$C$11,"yyyymmdd")</f>
        <v>yyyymmdd</v>
      </c>
      <c r="C140" s="37" t="str">
        <f>IF(VALUE(LEFT($E140,4))&lt;YEAR('File Input'!$C$11),"Actual",IF(VALUE(LEFT($E140,4))&gt;YEAR('File Input'!$C$11),"Forecast",IF(VALUE(RIGHT($E140,2))&lt;MONTH('File Input'!$C$11),"Actual","Forecast")))</f>
        <v>Forecast</v>
      </c>
      <c r="D140" s="13" t="str">
        <f>'Buy Forecast by Month'!$B$6</f>
        <v>RU-Russia</v>
      </c>
      <c r="E140" s="13" t="str">
        <f t="shared" si="15"/>
        <v>202204</v>
      </c>
      <c r="F140" s="13" t="s">
        <v>854</v>
      </c>
      <c r="G140" s="35" t="e">
        <f>IF(ISBLANK(INDEX('Buy Forecast by Month'!$B$7:$Z$17,MATCH($F140,'Buy Forecast by Month'!$B$7:$B$17,0),MATCH(ForecastByProduct!$E140,'Buy Forecast by Month'!$B$7:$Z$7,0))),"",INDEX('Buy Forecast by Month'!$B$7:$Z$17,MATCH($F140,'Buy Forecast by Month'!$B$7:$B$17,0),MATCH(ForecastByProduct!$E140,'Buy Forecast by Month'!$B$7:$Z$7,0)))</f>
        <v>#N/A</v>
      </c>
      <c r="H140" s="17"/>
      <c r="I140" s="11"/>
    </row>
    <row r="141" spans="1:9">
      <c r="A141" s="13" t="str">
        <f>UsedForPicklists!$C$3</f>
        <v>RUS</v>
      </c>
      <c r="B141" s="13" t="str">
        <f>TEXT('File Input'!$C$11,"yyyymmdd")</f>
        <v>yyyymmdd</v>
      </c>
      <c r="C141" s="37" t="str">
        <f>IF(VALUE(LEFT($E141,4))&lt;YEAR('File Input'!$C$11),"Actual",IF(VALUE(LEFT($E141,4))&gt;YEAR('File Input'!$C$11),"Forecast",IF(VALUE(RIGHT($E141,2))&lt;MONTH('File Input'!$C$11),"Actual","Forecast")))</f>
        <v>Forecast</v>
      </c>
      <c r="D141" s="13" t="str">
        <f>'Buy Forecast by Month'!$B$6</f>
        <v>RU-Russia</v>
      </c>
      <c r="E141" s="13" t="str">
        <f t="shared" si="15"/>
        <v>202204</v>
      </c>
      <c r="F141" s="13" t="s">
        <v>855</v>
      </c>
      <c r="G141" s="35" t="e">
        <f>IF(ISBLANK(INDEX('Buy Forecast by Month'!$B$7:$Z$17,MATCH($F141,'Buy Forecast by Month'!$B$7:$B$17,0),MATCH(ForecastByProduct!$E141,'Buy Forecast by Month'!$B$7:$Z$7,0))),"",INDEX('Buy Forecast by Month'!$B$7:$Z$17,MATCH($F141,'Buy Forecast by Month'!$B$7:$B$17,0),MATCH(ForecastByProduct!$E141,'Buy Forecast by Month'!$B$7:$Z$7,0)))</f>
        <v>#N/A</v>
      </c>
      <c r="H141" s="17"/>
      <c r="I141" s="11"/>
    </row>
    <row r="142" spans="1:9">
      <c r="A142" s="13" t="str">
        <f>UsedForPicklists!$C$3</f>
        <v>RUS</v>
      </c>
      <c r="B142" s="13" t="str">
        <f>TEXT('File Input'!$C$11,"yyyymmdd")</f>
        <v>yyyymmdd</v>
      </c>
      <c r="C142" s="37" t="str">
        <f>IF(VALUE(LEFT($E142,4))&lt;YEAR('File Input'!$C$11),"Actual",IF(VALUE(LEFT($E142,4))&gt;YEAR('File Input'!$C$11),"Forecast",IF(VALUE(RIGHT($E142,2))&lt;MONTH('File Input'!$C$11),"Actual","Forecast")))</f>
        <v>Forecast</v>
      </c>
      <c r="D142" s="13" t="str">
        <f>'Buy Forecast by Month'!$B$6</f>
        <v>RU-Russia</v>
      </c>
      <c r="E142" s="13" t="str">
        <f t="shared" si="15"/>
        <v>202204</v>
      </c>
      <c r="F142" s="13" t="s">
        <v>856</v>
      </c>
      <c r="G142" s="35" t="e">
        <f>IF(ISBLANK(INDEX('Buy Forecast by Month'!$B$7:$Z$17,MATCH($F142,'Buy Forecast by Month'!$B$7:$B$17,0),MATCH(ForecastByProduct!$E142,'Buy Forecast by Month'!$B$7:$Z$7,0))),"",INDEX('Buy Forecast by Month'!$B$7:$Z$17,MATCH($F142,'Buy Forecast by Month'!$B$7:$B$17,0),MATCH(ForecastByProduct!$E142,'Buy Forecast by Month'!$B$7:$Z$7,0)))</f>
        <v>#N/A</v>
      </c>
      <c r="H142" s="17"/>
      <c r="I142" s="11"/>
    </row>
    <row r="143" spans="1:9">
      <c r="A143" s="13" t="str">
        <f>UsedForPicklists!$C$3</f>
        <v>RUS</v>
      </c>
      <c r="B143" s="13" t="str">
        <f>TEXT('File Input'!$C$11,"yyyymmdd")</f>
        <v>yyyymmdd</v>
      </c>
      <c r="C143" s="37" t="str">
        <f>IF(VALUE(LEFT($E143,4))&lt;YEAR('File Input'!$C$11),"Actual",IF(VALUE(LEFT($E143,4))&gt;YEAR('File Input'!$C$11),"Forecast",IF(VALUE(RIGHT($E143,2))&lt;MONTH('File Input'!$C$11),"Actual","Forecast")))</f>
        <v>Forecast</v>
      </c>
      <c r="D143" s="13" t="str">
        <f>'Buy Forecast by Month'!$B$6</f>
        <v>RU-Russia</v>
      </c>
      <c r="E143" s="13" t="str">
        <f t="shared" si="15"/>
        <v>202204</v>
      </c>
      <c r="F143" s="13" t="s">
        <v>564</v>
      </c>
      <c r="G143" s="35" t="e">
        <f>IF(ISBLANK(INDEX('Buy Forecast by Month'!$B$7:$Z$17,MATCH($F143,'Buy Forecast by Month'!$B$7:$B$17,0),MATCH(ForecastByProduct!$E143,'Buy Forecast by Month'!$B$7:$Z$7,0))),"",INDEX('Buy Forecast by Month'!$B$7:$Z$17,MATCH($F143,'Buy Forecast by Month'!$B$7:$B$17,0),MATCH(ForecastByProduct!$E143,'Buy Forecast by Month'!$B$7:$Z$7,0)))</f>
        <v>#N/A</v>
      </c>
      <c r="H143" s="17"/>
      <c r="I143" s="11"/>
    </row>
    <row r="144" spans="1:9">
      <c r="A144" s="13" t="str">
        <f>UsedForPicklists!$C$3</f>
        <v>RUS</v>
      </c>
      <c r="B144" s="13" t="str">
        <f>TEXT('File Input'!$C$11,"yyyymmdd")</f>
        <v>yyyymmdd</v>
      </c>
      <c r="C144" s="37" t="str">
        <f>IF(VALUE(LEFT($E144,4))&lt;YEAR('File Input'!$C$11),"Actual",IF(VALUE(LEFT($E144,4))&gt;YEAR('File Input'!$C$11),"Forecast",IF(VALUE(RIGHT($E144,2))&lt;MONTH('File Input'!$C$11),"Actual","Forecast")))</f>
        <v>Forecast</v>
      </c>
      <c r="D144" s="13" t="str">
        <f>'Buy Forecast by Month'!$B$6</f>
        <v>RU-Russia</v>
      </c>
      <c r="E144" s="13" t="str">
        <f t="shared" si="15"/>
        <v>202204</v>
      </c>
      <c r="F144" s="13" t="s">
        <v>562</v>
      </c>
      <c r="G144" s="35" t="e">
        <f>IF(ISBLANK(INDEX('Buy Forecast by Month'!$B$7:$Z$17,MATCH($F144,'Buy Forecast by Month'!$B$7:$B$17,0),MATCH(ForecastByProduct!$E144,'Buy Forecast by Month'!$B$7:$Z$7,0))),"",INDEX('Buy Forecast by Month'!$B$7:$Z$17,MATCH($F144,'Buy Forecast by Month'!$B$7:$B$17,0),MATCH(ForecastByProduct!$E144,'Buy Forecast by Month'!$B$7:$Z$7,0)))</f>
        <v>#N/A</v>
      </c>
      <c r="H144" s="17"/>
      <c r="I144" s="11"/>
    </row>
    <row r="145" spans="1:9">
      <c r="A145" s="13" t="str">
        <f>UsedForPicklists!$C$3</f>
        <v>RUS</v>
      </c>
      <c r="B145" s="13" t="str">
        <f>TEXT('File Input'!$C$11,"yyyymmdd")</f>
        <v>yyyymmdd</v>
      </c>
      <c r="C145" s="37" t="str">
        <f>IF(VALUE(LEFT($E145,4))&lt;YEAR('File Input'!$C$11),"Actual",IF(VALUE(LEFT($E145,4))&gt;YEAR('File Input'!$C$11),"Forecast",IF(VALUE(RIGHT($E145,2))&lt;MONTH('File Input'!$C$11),"Actual","Forecast")))</f>
        <v>Forecast</v>
      </c>
      <c r="D145" s="13" t="str">
        <f>'Buy Forecast by Month'!$B$6</f>
        <v>RU-Russia</v>
      </c>
      <c r="E145" s="13" t="str">
        <f t="shared" si="15"/>
        <v>202204</v>
      </c>
      <c r="F145" s="13" t="s">
        <v>563</v>
      </c>
      <c r="G145" s="35" t="e">
        <f>IF(ISBLANK(INDEX('Buy Forecast by Month'!$B$7:$Z$17,MATCH($F145,'Buy Forecast by Month'!$B$7:$B$17,0),MATCH(ForecastByProduct!$E145,'Buy Forecast by Month'!$B$7:$Z$7,0))),"",INDEX('Buy Forecast by Month'!$B$7:$Z$17,MATCH($F145,'Buy Forecast by Month'!$B$7:$B$17,0),MATCH(ForecastByProduct!$E145,'Buy Forecast by Month'!$B$7:$Z$7,0)))</f>
        <v>#N/A</v>
      </c>
      <c r="H145" s="17"/>
      <c r="I145" s="11"/>
    </row>
    <row r="146" spans="1:9">
      <c r="A146" s="13" t="str">
        <f>UsedForPicklists!$C$3</f>
        <v>RUS</v>
      </c>
      <c r="B146" s="13" t="str">
        <f>TEXT('File Input'!$C$11,"yyyymmdd")</f>
        <v>yyyymmdd</v>
      </c>
      <c r="C146" s="37" t="str">
        <f>IF(VALUE(LEFT($E146,4))&lt;YEAR('File Input'!$C$11),"Actual",IF(VALUE(LEFT($E146,4))&gt;YEAR('File Input'!$C$11),"Forecast",IF(VALUE(RIGHT($E146,2))&lt;MONTH('File Input'!$C$11),"Actual","Forecast")))</f>
        <v>Forecast</v>
      </c>
      <c r="D146" s="13" t="str">
        <f>'Buy Forecast by Month'!$B$6</f>
        <v>RU-Russia</v>
      </c>
      <c r="E146" s="13" t="str">
        <f t="shared" ref="E146:E154" si="16">TEXT(202205,0)</f>
        <v>202205</v>
      </c>
      <c r="F146" s="13" t="s">
        <v>616</v>
      </c>
      <c r="G146" s="35" t="e">
        <f>IF(ISBLANK(INDEX('Buy Forecast by Month'!$B$7:$Z$17,MATCH($F146,'Buy Forecast by Month'!$B$7:$B$17,0),MATCH(ForecastByProduct!$E146,'Buy Forecast by Month'!$B$7:$Z$7,0))),"",INDEX('Buy Forecast by Month'!$B$7:$Z$17,MATCH($F146,'Buy Forecast by Month'!$B$7:$B$17,0),MATCH(ForecastByProduct!$E146,'Buy Forecast by Month'!$B$7:$Z$7,0)))</f>
        <v>#N/A</v>
      </c>
      <c r="H146" s="17"/>
      <c r="I146" s="11"/>
    </row>
    <row r="147" spans="1:9" s="11" customFormat="1">
      <c r="A147" s="13" t="str">
        <f>UsedForPicklists!$C$3</f>
        <v>RUS</v>
      </c>
      <c r="B147" s="13" t="str">
        <f>TEXT('File Input'!$C$11,"yyyymmdd")</f>
        <v>yyyymmdd</v>
      </c>
      <c r="C147" s="37" t="str">
        <f>IF(VALUE(LEFT($E147,4))&lt;YEAR('File Input'!$C$11),"Actual",IF(VALUE(LEFT($E147,4))&gt;YEAR('File Input'!$C$11),"Forecast",IF(VALUE(RIGHT($E147,2))&lt;MONTH('File Input'!$C$11),"Actual","Forecast")))</f>
        <v>Forecast</v>
      </c>
      <c r="D147" s="13" t="str">
        <f>'Buy Forecast by Month'!$B$6</f>
        <v>RU-Russia</v>
      </c>
      <c r="E147" s="13" t="str">
        <f t="shared" si="16"/>
        <v>202205</v>
      </c>
      <c r="F147" s="13" t="s">
        <v>618</v>
      </c>
      <c r="G147" s="35" t="e">
        <f>IF(ISBLANK(INDEX('Buy Forecast by Month'!$B$7:$Z$17,MATCH($F147,'Buy Forecast by Month'!$B$7:$B$17,0),MATCH(ForecastByProduct!$E147,'Buy Forecast by Month'!$B$7:$Z$7,0))),"",INDEX('Buy Forecast by Month'!$B$7:$Z$17,MATCH($F147,'Buy Forecast by Month'!$B$7:$B$17,0),MATCH(ForecastByProduct!$E147,'Buy Forecast by Month'!$B$7:$Z$7,0)))</f>
        <v>#N/A</v>
      </c>
      <c r="H147" s="17"/>
    </row>
    <row r="148" spans="1:9">
      <c r="A148" s="13" t="str">
        <f>UsedForPicklists!$C$3</f>
        <v>RUS</v>
      </c>
      <c r="B148" s="13" t="str">
        <f>TEXT('File Input'!$C$11,"yyyymmdd")</f>
        <v>yyyymmdd</v>
      </c>
      <c r="C148" s="37" t="str">
        <f>IF(VALUE(LEFT($E148,4))&lt;YEAR('File Input'!$C$11),"Actual",IF(VALUE(LEFT($E148,4))&gt;YEAR('File Input'!$C$11),"Forecast",IF(VALUE(RIGHT($E148,2))&lt;MONTH('File Input'!$C$11),"Actual","Forecast")))</f>
        <v>Forecast</v>
      </c>
      <c r="D148" s="13" t="str">
        <f>'Buy Forecast by Month'!$B$6</f>
        <v>RU-Russia</v>
      </c>
      <c r="E148" s="13" t="str">
        <f t="shared" si="16"/>
        <v>202205</v>
      </c>
      <c r="F148" s="13" t="s">
        <v>573</v>
      </c>
      <c r="G148" s="35" t="e">
        <f>IF(ISBLANK(INDEX('Buy Forecast by Month'!$B$7:$Z$17,MATCH($F148,'Buy Forecast by Month'!$B$7:$B$17,0),MATCH(ForecastByProduct!$E148,'Buy Forecast by Month'!$B$7:$Z$7,0))),"",INDEX('Buy Forecast by Month'!$B$7:$Z$17,MATCH($F148,'Buy Forecast by Month'!$B$7:$B$17,0),MATCH(ForecastByProduct!$E148,'Buy Forecast by Month'!$B$7:$Z$7,0)))</f>
        <v>#N/A</v>
      </c>
      <c r="H148" s="17"/>
      <c r="I148" s="11"/>
    </row>
    <row r="149" spans="1:9">
      <c r="A149" s="13" t="str">
        <f>UsedForPicklists!$C$3</f>
        <v>RUS</v>
      </c>
      <c r="B149" s="13" t="str">
        <f>TEXT('File Input'!$C$11,"yyyymmdd")</f>
        <v>yyyymmdd</v>
      </c>
      <c r="C149" s="37" t="str">
        <f>IF(VALUE(LEFT($E149,4))&lt;YEAR('File Input'!$C$11),"Actual",IF(VALUE(LEFT($E149,4))&gt;YEAR('File Input'!$C$11),"Forecast",IF(VALUE(RIGHT($E149,2))&lt;MONTH('File Input'!$C$11),"Actual","Forecast")))</f>
        <v>Forecast</v>
      </c>
      <c r="D149" s="13" t="str">
        <f>'Buy Forecast by Month'!$B$6</f>
        <v>RU-Russia</v>
      </c>
      <c r="E149" s="13" t="str">
        <f t="shared" si="16"/>
        <v>202205</v>
      </c>
      <c r="F149" s="13" t="s">
        <v>854</v>
      </c>
      <c r="G149" s="35" t="e">
        <f>IF(ISBLANK(INDEX('Buy Forecast by Month'!$B$7:$Z$17,MATCH($F149,'Buy Forecast by Month'!$B$7:$B$17,0),MATCH(ForecastByProduct!$E149,'Buy Forecast by Month'!$B$7:$Z$7,0))),"",INDEX('Buy Forecast by Month'!$B$7:$Z$17,MATCH($F149,'Buy Forecast by Month'!$B$7:$B$17,0),MATCH(ForecastByProduct!$E149,'Buy Forecast by Month'!$B$7:$Z$7,0)))</f>
        <v>#N/A</v>
      </c>
      <c r="H149" s="17"/>
      <c r="I149" s="11"/>
    </row>
    <row r="150" spans="1:9">
      <c r="A150" s="13" t="str">
        <f>UsedForPicklists!$C$3</f>
        <v>RUS</v>
      </c>
      <c r="B150" s="13" t="str">
        <f>TEXT('File Input'!$C$11,"yyyymmdd")</f>
        <v>yyyymmdd</v>
      </c>
      <c r="C150" s="37" t="str">
        <f>IF(VALUE(LEFT($E150,4))&lt;YEAR('File Input'!$C$11),"Actual",IF(VALUE(LEFT($E150,4))&gt;YEAR('File Input'!$C$11),"Forecast",IF(VALUE(RIGHT($E150,2))&lt;MONTH('File Input'!$C$11),"Actual","Forecast")))</f>
        <v>Forecast</v>
      </c>
      <c r="D150" s="13" t="str">
        <f>'Buy Forecast by Month'!$B$6</f>
        <v>RU-Russia</v>
      </c>
      <c r="E150" s="13" t="str">
        <f t="shared" si="16"/>
        <v>202205</v>
      </c>
      <c r="F150" s="13" t="s">
        <v>855</v>
      </c>
      <c r="G150" s="35" t="e">
        <f>IF(ISBLANK(INDEX('Buy Forecast by Month'!$B$7:$Z$17,MATCH($F150,'Buy Forecast by Month'!$B$7:$B$17,0),MATCH(ForecastByProduct!$E150,'Buy Forecast by Month'!$B$7:$Z$7,0))),"",INDEX('Buy Forecast by Month'!$B$7:$Z$17,MATCH($F150,'Buy Forecast by Month'!$B$7:$B$17,0),MATCH(ForecastByProduct!$E150,'Buy Forecast by Month'!$B$7:$Z$7,0)))</f>
        <v>#N/A</v>
      </c>
      <c r="H150" s="17"/>
      <c r="I150" s="11"/>
    </row>
    <row r="151" spans="1:9">
      <c r="A151" s="13" t="str">
        <f>UsedForPicklists!$C$3</f>
        <v>RUS</v>
      </c>
      <c r="B151" s="13" t="str">
        <f>TEXT('File Input'!$C$11,"yyyymmdd")</f>
        <v>yyyymmdd</v>
      </c>
      <c r="C151" s="37" t="str">
        <f>IF(VALUE(LEFT($E151,4))&lt;YEAR('File Input'!$C$11),"Actual",IF(VALUE(LEFT($E151,4))&gt;YEAR('File Input'!$C$11),"Forecast",IF(VALUE(RIGHT($E151,2))&lt;MONTH('File Input'!$C$11),"Actual","Forecast")))</f>
        <v>Forecast</v>
      </c>
      <c r="D151" s="13" t="str">
        <f>'Buy Forecast by Month'!$B$6</f>
        <v>RU-Russia</v>
      </c>
      <c r="E151" s="13" t="str">
        <f t="shared" si="16"/>
        <v>202205</v>
      </c>
      <c r="F151" s="13" t="s">
        <v>856</v>
      </c>
      <c r="G151" s="35" t="e">
        <f>IF(ISBLANK(INDEX('Buy Forecast by Month'!$B$7:$Z$17,MATCH($F151,'Buy Forecast by Month'!$B$7:$B$17,0),MATCH(ForecastByProduct!$E151,'Buy Forecast by Month'!$B$7:$Z$7,0))),"",INDEX('Buy Forecast by Month'!$B$7:$Z$17,MATCH($F151,'Buy Forecast by Month'!$B$7:$B$17,0),MATCH(ForecastByProduct!$E151,'Buy Forecast by Month'!$B$7:$Z$7,0)))</f>
        <v>#N/A</v>
      </c>
      <c r="H151" s="17"/>
      <c r="I151" s="11"/>
    </row>
    <row r="152" spans="1:9">
      <c r="A152" s="13" t="str">
        <f>UsedForPicklists!$C$3</f>
        <v>RUS</v>
      </c>
      <c r="B152" s="13" t="str">
        <f>TEXT('File Input'!$C$11,"yyyymmdd")</f>
        <v>yyyymmdd</v>
      </c>
      <c r="C152" s="37" t="str">
        <f>IF(VALUE(LEFT($E152,4))&lt;YEAR('File Input'!$C$11),"Actual",IF(VALUE(LEFT($E152,4))&gt;YEAR('File Input'!$C$11),"Forecast",IF(VALUE(RIGHT($E152,2))&lt;MONTH('File Input'!$C$11),"Actual","Forecast")))</f>
        <v>Forecast</v>
      </c>
      <c r="D152" s="13" t="str">
        <f>'Buy Forecast by Month'!$B$6</f>
        <v>RU-Russia</v>
      </c>
      <c r="E152" s="13" t="str">
        <f t="shared" si="16"/>
        <v>202205</v>
      </c>
      <c r="F152" s="13" t="s">
        <v>564</v>
      </c>
      <c r="G152" s="35" t="e">
        <f>IF(ISBLANK(INDEX('Buy Forecast by Month'!$B$7:$Z$17,MATCH($F152,'Buy Forecast by Month'!$B$7:$B$17,0),MATCH(ForecastByProduct!$E152,'Buy Forecast by Month'!$B$7:$Z$7,0))),"",INDEX('Buy Forecast by Month'!$B$7:$Z$17,MATCH($F152,'Buy Forecast by Month'!$B$7:$B$17,0),MATCH(ForecastByProduct!$E152,'Buy Forecast by Month'!$B$7:$Z$7,0)))</f>
        <v>#N/A</v>
      </c>
      <c r="H152" s="17"/>
      <c r="I152" s="11"/>
    </row>
    <row r="153" spans="1:9">
      <c r="A153" s="13" t="str">
        <f>UsedForPicklists!$C$3</f>
        <v>RUS</v>
      </c>
      <c r="B153" s="13" t="str">
        <f>TEXT('File Input'!$C$11,"yyyymmdd")</f>
        <v>yyyymmdd</v>
      </c>
      <c r="C153" s="37" t="str">
        <f>IF(VALUE(LEFT($E153,4))&lt;YEAR('File Input'!$C$11),"Actual",IF(VALUE(LEFT($E153,4))&gt;YEAR('File Input'!$C$11),"Forecast",IF(VALUE(RIGHT($E153,2))&lt;MONTH('File Input'!$C$11),"Actual","Forecast")))</f>
        <v>Forecast</v>
      </c>
      <c r="D153" s="13" t="str">
        <f>'Buy Forecast by Month'!$B$6</f>
        <v>RU-Russia</v>
      </c>
      <c r="E153" s="13" t="str">
        <f t="shared" si="16"/>
        <v>202205</v>
      </c>
      <c r="F153" s="13" t="s">
        <v>562</v>
      </c>
      <c r="G153" s="35" t="e">
        <f>IF(ISBLANK(INDEX('Buy Forecast by Month'!$B$7:$Z$17,MATCH($F153,'Buy Forecast by Month'!$B$7:$B$17,0),MATCH(ForecastByProduct!$E153,'Buy Forecast by Month'!$B$7:$Z$7,0))),"",INDEX('Buy Forecast by Month'!$B$7:$Z$17,MATCH($F153,'Buy Forecast by Month'!$B$7:$B$17,0),MATCH(ForecastByProduct!$E153,'Buy Forecast by Month'!$B$7:$Z$7,0)))</f>
        <v>#N/A</v>
      </c>
      <c r="H153" s="17"/>
      <c r="I153" s="11"/>
    </row>
    <row r="154" spans="1:9">
      <c r="A154" s="13" t="str">
        <f>UsedForPicklists!$C$3</f>
        <v>RUS</v>
      </c>
      <c r="B154" s="13" t="str">
        <f>TEXT('File Input'!$C$11,"yyyymmdd")</f>
        <v>yyyymmdd</v>
      </c>
      <c r="C154" s="37" t="str">
        <f>IF(VALUE(LEFT($E154,4))&lt;YEAR('File Input'!$C$11),"Actual",IF(VALUE(LEFT($E154,4))&gt;YEAR('File Input'!$C$11),"Forecast",IF(VALUE(RIGHT($E154,2))&lt;MONTH('File Input'!$C$11),"Actual","Forecast")))</f>
        <v>Forecast</v>
      </c>
      <c r="D154" s="13" t="str">
        <f>'Buy Forecast by Month'!$B$6</f>
        <v>RU-Russia</v>
      </c>
      <c r="E154" s="13" t="str">
        <f t="shared" si="16"/>
        <v>202205</v>
      </c>
      <c r="F154" s="13" t="s">
        <v>563</v>
      </c>
      <c r="G154" s="35" t="e">
        <f>IF(ISBLANK(INDEX('Buy Forecast by Month'!$B$7:$Z$17,MATCH($F154,'Buy Forecast by Month'!$B$7:$B$17,0),MATCH(ForecastByProduct!$E154,'Buy Forecast by Month'!$B$7:$Z$7,0))),"",INDEX('Buy Forecast by Month'!$B$7:$Z$17,MATCH($F154,'Buy Forecast by Month'!$B$7:$B$17,0),MATCH(ForecastByProduct!$E154,'Buy Forecast by Month'!$B$7:$Z$7,0)))</f>
        <v>#N/A</v>
      </c>
      <c r="H154" s="17"/>
      <c r="I154" s="11"/>
    </row>
    <row r="155" spans="1:9">
      <c r="A155" s="13" t="str">
        <f>UsedForPicklists!$C$3</f>
        <v>RUS</v>
      </c>
      <c r="B155" s="13" t="str">
        <f>TEXT('File Input'!$C$11,"yyyymmdd")</f>
        <v>yyyymmdd</v>
      </c>
      <c r="C155" s="37" t="str">
        <f>IF(VALUE(LEFT($E155,4))&lt;YEAR('File Input'!$C$11),"Actual",IF(VALUE(LEFT($E155,4))&gt;YEAR('File Input'!$C$11),"Forecast",IF(VALUE(RIGHT($E155,2))&lt;MONTH('File Input'!$C$11),"Actual","Forecast")))</f>
        <v>Forecast</v>
      </c>
      <c r="D155" s="13" t="str">
        <f>'Buy Forecast by Month'!$B$6</f>
        <v>RU-Russia</v>
      </c>
      <c r="E155" s="13" t="str">
        <f t="shared" ref="E155:E163" si="17">TEXT(202206,0)</f>
        <v>202206</v>
      </c>
      <c r="F155" s="13" t="s">
        <v>616</v>
      </c>
      <c r="G155" s="35" t="e">
        <f>IF(ISBLANK(INDEX('Buy Forecast by Month'!$B$7:$Z$17,MATCH($F155,'Buy Forecast by Month'!$B$7:$B$17,0),MATCH(ForecastByProduct!$E155,'Buy Forecast by Month'!$B$7:$Z$7,0))),"",INDEX('Buy Forecast by Month'!$B$7:$Z$17,MATCH($F155,'Buy Forecast by Month'!$B$7:$B$17,0),MATCH(ForecastByProduct!$E155,'Buy Forecast by Month'!$B$7:$Z$7,0)))</f>
        <v>#N/A</v>
      </c>
      <c r="H155" s="17"/>
      <c r="I155" s="11"/>
    </row>
    <row r="156" spans="1:9" s="11" customFormat="1">
      <c r="A156" s="13" t="str">
        <f>UsedForPicklists!$C$3</f>
        <v>RUS</v>
      </c>
      <c r="B156" s="13" t="str">
        <f>TEXT('File Input'!$C$11,"yyyymmdd")</f>
        <v>yyyymmdd</v>
      </c>
      <c r="C156" s="37" t="str">
        <f>IF(VALUE(LEFT($E156,4))&lt;YEAR('File Input'!$C$11),"Actual",IF(VALUE(LEFT($E156,4))&gt;YEAR('File Input'!$C$11),"Forecast",IF(VALUE(RIGHT($E156,2))&lt;MONTH('File Input'!$C$11),"Actual","Forecast")))</f>
        <v>Forecast</v>
      </c>
      <c r="D156" s="13" t="str">
        <f>'Buy Forecast by Month'!$B$6</f>
        <v>RU-Russia</v>
      </c>
      <c r="E156" s="13" t="str">
        <f t="shared" si="17"/>
        <v>202206</v>
      </c>
      <c r="F156" s="13" t="s">
        <v>618</v>
      </c>
      <c r="G156" s="35" t="e">
        <f>IF(ISBLANK(INDEX('Buy Forecast by Month'!$B$7:$Z$17,MATCH($F156,'Buy Forecast by Month'!$B$7:$B$17,0),MATCH(ForecastByProduct!$E156,'Buy Forecast by Month'!$B$7:$Z$7,0))),"",INDEX('Buy Forecast by Month'!$B$7:$Z$17,MATCH($F156,'Buy Forecast by Month'!$B$7:$B$17,0),MATCH(ForecastByProduct!$E156,'Buy Forecast by Month'!$B$7:$Z$7,0)))</f>
        <v>#N/A</v>
      </c>
      <c r="H156" s="17"/>
    </row>
    <row r="157" spans="1:9">
      <c r="A157" s="13" t="str">
        <f>UsedForPicklists!$C$3</f>
        <v>RUS</v>
      </c>
      <c r="B157" s="13" t="str">
        <f>TEXT('File Input'!$C$11,"yyyymmdd")</f>
        <v>yyyymmdd</v>
      </c>
      <c r="C157" s="37" t="str">
        <f>IF(VALUE(LEFT($E157,4))&lt;YEAR('File Input'!$C$11),"Actual",IF(VALUE(LEFT($E157,4))&gt;YEAR('File Input'!$C$11),"Forecast",IF(VALUE(RIGHT($E157,2))&lt;MONTH('File Input'!$C$11),"Actual","Forecast")))</f>
        <v>Forecast</v>
      </c>
      <c r="D157" s="13" t="str">
        <f>'Buy Forecast by Month'!$B$6</f>
        <v>RU-Russia</v>
      </c>
      <c r="E157" s="13" t="str">
        <f t="shared" si="17"/>
        <v>202206</v>
      </c>
      <c r="F157" s="13" t="s">
        <v>573</v>
      </c>
      <c r="G157" s="35" t="e">
        <f>IF(ISBLANK(INDEX('Buy Forecast by Month'!$B$7:$Z$17,MATCH($F157,'Buy Forecast by Month'!$B$7:$B$17,0),MATCH(ForecastByProduct!$E157,'Buy Forecast by Month'!$B$7:$Z$7,0))),"",INDEX('Buy Forecast by Month'!$B$7:$Z$17,MATCH($F157,'Buy Forecast by Month'!$B$7:$B$17,0),MATCH(ForecastByProduct!$E157,'Buy Forecast by Month'!$B$7:$Z$7,0)))</f>
        <v>#N/A</v>
      </c>
      <c r="H157" s="17"/>
      <c r="I157" s="11"/>
    </row>
    <row r="158" spans="1:9">
      <c r="A158" s="13" t="str">
        <f>UsedForPicklists!$C$3</f>
        <v>RUS</v>
      </c>
      <c r="B158" s="13" t="str">
        <f>TEXT('File Input'!$C$11,"yyyymmdd")</f>
        <v>yyyymmdd</v>
      </c>
      <c r="C158" s="37" t="str">
        <f>IF(VALUE(LEFT($E158,4))&lt;YEAR('File Input'!$C$11),"Actual",IF(VALUE(LEFT($E158,4))&gt;YEAR('File Input'!$C$11),"Forecast",IF(VALUE(RIGHT($E158,2))&lt;MONTH('File Input'!$C$11),"Actual","Forecast")))</f>
        <v>Forecast</v>
      </c>
      <c r="D158" s="13" t="str">
        <f>'Buy Forecast by Month'!$B$6</f>
        <v>RU-Russia</v>
      </c>
      <c r="E158" s="13" t="str">
        <f t="shared" si="17"/>
        <v>202206</v>
      </c>
      <c r="F158" s="13" t="s">
        <v>854</v>
      </c>
      <c r="G158" s="35" t="e">
        <f>IF(ISBLANK(INDEX('Buy Forecast by Month'!$B$7:$Z$17,MATCH($F158,'Buy Forecast by Month'!$B$7:$B$17,0),MATCH(ForecastByProduct!$E158,'Buy Forecast by Month'!$B$7:$Z$7,0))),"",INDEX('Buy Forecast by Month'!$B$7:$Z$17,MATCH($F158,'Buy Forecast by Month'!$B$7:$B$17,0),MATCH(ForecastByProduct!$E158,'Buy Forecast by Month'!$B$7:$Z$7,0)))</f>
        <v>#N/A</v>
      </c>
      <c r="H158" s="17"/>
      <c r="I158" s="11"/>
    </row>
    <row r="159" spans="1:9">
      <c r="A159" s="13" t="str">
        <f>UsedForPicklists!$C$3</f>
        <v>RUS</v>
      </c>
      <c r="B159" s="13" t="str">
        <f>TEXT('File Input'!$C$11,"yyyymmdd")</f>
        <v>yyyymmdd</v>
      </c>
      <c r="C159" s="37" t="str">
        <f>IF(VALUE(LEFT($E159,4))&lt;YEAR('File Input'!$C$11),"Actual",IF(VALUE(LEFT($E159,4))&gt;YEAR('File Input'!$C$11),"Forecast",IF(VALUE(RIGHT($E159,2))&lt;MONTH('File Input'!$C$11),"Actual","Forecast")))</f>
        <v>Forecast</v>
      </c>
      <c r="D159" s="13" t="str">
        <f>'Buy Forecast by Month'!$B$6</f>
        <v>RU-Russia</v>
      </c>
      <c r="E159" s="13" t="str">
        <f t="shared" si="17"/>
        <v>202206</v>
      </c>
      <c r="F159" s="13" t="s">
        <v>855</v>
      </c>
      <c r="G159" s="35" t="e">
        <f>IF(ISBLANK(INDEX('Buy Forecast by Month'!$B$7:$Z$17,MATCH($F159,'Buy Forecast by Month'!$B$7:$B$17,0),MATCH(ForecastByProduct!$E159,'Buy Forecast by Month'!$B$7:$Z$7,0))),"",INDEX('Buy Forecast by Month'!$B$7:$Z$17,MATCH($F159,'Buy Forecast by Month'!$B$7:$B$17,0),MATCH(ForecastByProduct!$E159,'Buy Forecast by Month'!$B$7:$Z$7,0)))</f>
        <v>#N/A</v>
      </c>
      <c r="H159" s="17"/>
      <c r="I159" s="11"/>
    </row>
    <row r="160" spans="1:9">
      <c r="A160" s="13" t="str">
        <f>UsedForPicklists!$C$3</f>
        <v>RUS</v>
      </c>
      <c r="B160" s="13" t="str">
        <f>TEXT('File Input'!$C$11,"yyyymmdd")</f>
        <v>yyyymmdd</v>
      </c>
      <c r="C160" s="37" t="str">
        <f>IF(VALUE(LEFT($E160,4))&lt;YEAR('File Input'!$C$11),"Actual",IF(VALUE(LEFT($E160,4))&gt;YEAR('File Input'!$C$11),"Forecast",IF(VALUE(RIGHT($E160,2))&lt;MONTH('File Input'!$C$11),"Actual","Forecast")))</f>
        <v>Forecast</v>
      </c>
      <c r="D160" s="13" t="str">
        <f>'Buy Forecast by Month'!$B$6</f>
        <v>RU-Russia</v>
      </c>
      <c r="E160" s="13" t="str">
        <f t="shared" si="17"/>
        <v>202206</v>
      </c>
      <c r="F160" s="13" t="s">
        <v>856</v>
      </c>
      <c r="G160" s="35" t="e">
        <f>IF(ISBLANK(INDEX('Buy Forecast by Month'!$B$7:$Z$17,MATCH($F160,'Buy Forecast by Month'!$B$7:$B$17,0),MATCH(ForecastByProduct!$E160,'Buy Forecast by Month'!$B$7:$Z$7,0))),"",INDEX('Buy Forecast by Month'!$B$7:$Z$17,MATCH($F160,'Buy Forecast by Month'!$B$7:$B$17,0),MATCH(ForecastByProduct!$E160,'Buy Forecast by Month'!$B$7:$Z$7,0)))</f>
        <v>#N/A</v>
      </c>
      <c r="H160" s="17"/>
      <c r="I160" s="11"/>
    </row>
    <row r="161" spans="1:9">
      <c r="A161" s="13" t="str">
        <f>UsedForPicklists!$C$3</f>
        <v>RUS</v>
      </c>
      <c r="B161" s="13" t="str">
        <f>TEXT('File Input'!$C$11,"yyyymmdd")</f>
        <v>yyyymmdd</v>
      </c>
      <c r="C161" s="37" t="str">
        <f>IF(VALUE(LEFT($E161,4))&lt;YEAR('File Input'!$C$11),"Actual",IF(VALUE(LEFT($E161,4))&gt;YEAR('File Input'!$C$11),"Forecast",IF(VALUE(RIGHT($E161,2))&lt;MONTH('File Input'!$C$11),"Actual","Forecast")))</f>
        <v>Forecast</v>
      </c>
      <c r="D161" s="13" t="str">
        <f>'Buy Forecast by Month'!$B$6</f>
        <v>RU-Russia</v>
      </c>
      <c r="E161" s="13" t="str">
        <f t="shared" si="17"/>
        <v>202206</v>
      </c>
      <c r="F161" s="13" t="s">
        <v>564</v>
      </c>
      <c r="G161" s="35" t="e">
        <f>IF(ISBLANK(INDEX('Buy Forecast by Month'!$B$7:$Z$17,MATCH($F161,'Buy Forecast by Month'!$B$7:$B$17,0),MATCH(ForecastByProduct!$E161,'Buy Forecast by Month'!$B$7:$Z$7,0))),"",INDEX('Buy Forecast by Month'!$B$7:$Z$17,MATCH($F161,'Buy Forecast by Month'!$B$7:$B$17,0),MATCH(ForecastByProduct!$E161,'Buy Forecast by Month'!$B$7:$Z$7,0)))</f>
        <v>#N/A</v>
      </c>
      <c r="H161" s="17"/>
      <c r="I161" s="11"/>
    </row>
    <row r="162" spans="1:9">
      <c r="A162" s="13" t="str">
        <f>UsedForPicklists!$C$3</f>
        <v>RUS</v>
      </c>
      <c r="B162" s="13" t="str">
        <f>TEXT('File Input'!$C$11,"yyyymmdd")</f>
        <v>yyyymmdd</v>
      </c>
      <c r="C162" s="37" t="str">
        <f>IF(VALUE(LEFT($E162,4))&lt;YEAR('File Input'!$C$11),"Actual",IF(VALUE(LEFT($E162,4))&gt;YEAR('File Input'!$C$11),"Forecast",IF(VALUE(RIGHT($E162,2))&lt;MONTH('File Input'!$C$11),"Actual","Forecast")))</f>
        <v>Forecast</v>
      </c>
      <c r="D162" s="13" t="str">
        <f>'Buy Forecast by Month'!$B$6</f>
        <v>RU-Russia</v>
      </c>
      <c r="E162" s="13" t="str">
        <f t="shared" si="17"/>
        <v>202206</v>
      </c>
      <c r="F162" s="13" t="s">
        <v>562</v>
      </c>
      <c r="G162" s="35" t="e">
        <f>IF(ISBLANK(INDEX('Buy Forecast by Month'!$B$7:$Z$17,MATCH($F162,'Buy Forecast by Month'!$B$7:$B$17,0),MATCH(ForecastByProduct!$E162,'Buy Forecast by Month'!$B$7:$Z$7,0))),"",INDEX('Buy Forecast by Month'!$B$7:$Z$17,MATCH($F162,'Buy Forecast by Month'!$B$7:$B$17,0),MATCH(ForecastByProduct!$E162,'Buy Forecast by Month'!$B$7:$Z$7,0)))</f>
        <v>#N/A</v>
      </c>
      <c r="H162" s="17"/>
      <c r="I162" s="11"/>
    </row>
    <row r="163" spans="1:9">
      <c r="A163" s="13" t="str">
        <f>UsedForPicklists!$C$3</f>
        <v>RUS</v>
      </c>
      <c r="B163" s="13" t="str">
        <f>TEXT('File Input'!$C$11,"yyyymmdd")</f>
        <v>yyyymmdd</v>
      </c>
      <c r="C163" s="37" t="str">
        <f>IF(VALUE(LEFT($E163,4))&lt;YEAR('File Input'!$C$11),"Actual",IF(VALUE(LEFT($E163,4))&gt;YEAR('File Input'!$C$11),"Forecast",IF(VALUE(RIGHT($E163,2))&lt;MONTH('File Input'!$C$11),"Actual","Forecast")))</f>
        <v>Forecast</v>
      </c>
      <c r="D163" s="13" t="str">
        <f>'Buy Forecast by Month'!$B$6</f>
        <v>RU-Russia</v>
      </c>
      <c r="E163" s="13" t="str">
        <f t="shared" si="17"/>
        <v>202206</v>
      </c>
      <c r="F163" s="13" t="s">
        <v>563</v>
      </c>
      <c r="G163" s="35" t="e">
        <f>IF(ISBLANK(INDEX('Buy Forecast by Month'!$B$7:$Z$17,MATCH($F163,'Buy Forecast by Month'!$B$7:$B$17,0),MATCH(ForecastByProduct!$E163,'Buy Forecast by Month'!$B$7:$Z$7,0))),"",INDEX('Buy Forecast by Month'!$B$7:$Z$17,MATCH($F163,'Buy Forecast by Month'!$B$7:$B$17,0),MATCH(ForecastByProduct!$E163,'Buy Forecast by Month'!$B$7:$Z$7,0)))</f>
        <v>#N/A</v>
      </c>
      <c r="H163" s="17"/>
      <c r="I163" s="11"/>
    </row>
    <row r="164" spans="1:9">
      <c r="A164" s="13" t="str">
        <f>UsedForPicklists!$C$3</f>
        <v>RUS</v>
      </c>
      <c r="B164" s="13" t="str">
        <f>TEXT('File Input'!$C$11,"yyyymmdd")</f>
        <v>yyyymmdd</v>
      </c>
      <c r="C164" s="37" t="str">
        <f>IF(VALUE(LEFT($E164,4))&lt;YEAR('File Input'!$C$11),"Actual",IF(VALUE(LEFT($E164,4))&gt;YEAR('File Input'!$C$11),"Forecast",IF(VALUE(RIGHT($E164,2))&lt;MONTH('File Input'!$C$11),"Actual","Forecast")))</f>
        <v>Forecast</v>
      </c>
      <c r="D164" s="13" t="str">
        <f>'Buy Forecast by Month'!$B$6</f>
        <v>RU-Russia</v>
      </c>
      <c r="E164" s="13" t="str">
        <f t="shared" ref="E164:E172" si="18">TEXT(202207,0)</f>
        <v>202207</v>
      </c>
      <c r="F164" s="13" t="s">
        <v>616</v>
      </c>
      <c r="G164" s="35" t="e">
        <f>IF(ISBLANK(INDEX('Buy Forecast by Month'!$B$7:$Z$17,MATCH($F164,'Buy Forecast by Month'!$B$7:$B$17,0),MATCH(ForecastByProduct!$E164,'Buy Forecast by Month'!$B$7:$Z$7,0))),"",INDEX('Buy Forecast by Month'!$B$7:$Z$17,MATCH($F164,'Buy Forecast by Month'!$B$7:$B$17,0),MATCH(ForecastByProduct!$E164,'Buy Forecast by Month'!$B$7:$Z$7,0)))</f>
        <v>#N/A</v>
      </c>
      <c r="H164" s="17"/>
      <c r="I164" s="11"/>
    </row>
    <row r="165" spans="1:9" s="11" customFormat="1">
      <c r="A165" s="13" t="str">
        <f>UsedForPicklists!$C$3</f>
        <v>RUS</v>
      </c>
      <c r="B165" s="13" t="str">
        <f>TEXT('File Input'!$C$11,"yyyymmdd")</f>
        <v>yyyymmdd</v>
      </c>
      <c r="C165" s="37" t="str">
        <f>IF(VALUE(LEFT($E165,4))&lt;YEAR('File Input'!$C$11),"Actual",IF(VALUE(LEFT($E165,4))&gt;YEAR('File Input'!$C$11),"Forecast",IF(VALUE(RIGHT($E165,2))&lt;MONTH('File Input'!$C$11),"Actual","Forecast")))</f>
        <v>Forecast</v>
      </c>
      <c r="D165" s="13" t="str">
        <f>'Buy Forecast by Month'!$B$6</f>
        <v>RU-Russia</v>
      </c>
      <c r="E165" s="13" t="str">
        <f t="shared" si="18"/>
        <v>202207</v>
      </c>
      <c r="F165" s="13" t="s">
        <v>618</v>
      </c>
      <c r="G165" s="35" t="e">
        <f>IF(ISBLANK(INDEX('Buy Forecast by Month'!$B$7:$Z$17,MATCH($F165,'Buy Forecast by Month'!$B$7:$B$17,0),MATCH(ForecastByProduct!$E165,'Buy Forecast by Month'!$B$7:$Z$7,0))),"",INDEX('Buy Forecast by Month'!$B$7:$Z$17,MATCH($F165,'Buy Forecast by Month'!$B$7:$B$17,0),MATCH(ForecastByProduct!$E165,'Buy Forecast by Month'!$B$7:$Z$7,0)))</f>
        <v>#N/A</v>
      </c>
      <c r="H165" s="17"/>
    </row>
    <row r="166" spans="1:9">
      <c r="A166" s="13" t="str">
        <f>UsedForPicklists!$C$3</f>
        <v>RUS</v>
      </c>
      <c r="B166" s="13" t="str">
        <f>TEXT('File Input'!$C$11,"yyyymmdd")</f>
        <v>yyyymmdd</v>
      </c>
      <c r="C166" s="37" t="str">
        <f>IF(VALUE(LEFT($E166,4))&lt;YEAR('File Input'!$C$11),"Actual",IF(VALUE(LEFT($E166,4))&gt;YEAR('File Input'!$C$11),"Forecast",IF(VALUE(RIGHT($E166,2))&lt;MONTH('File Input'!$C$11),"Actual","Forecast")))</f>
        <v>Forecast</v>
      </c>
      <c r="D166" s="13" t="str">
        <f>'Buy Forecast by Month'!$B$6</f>
        <v>RU-Russia</v>
      </c>
      <c r="E166" s="13" t="str">
        <f t="shared" si="18"/>
        <v>202207</v>
      </c>
      <c r="F166" s="13" t="s">
        <v>573</v>
      </c>
      <c r="G166" s="35" t="e">
        <f>IF(ISBLANK(INDEX('Buy Forecast by Month'!$B$7:$Z$17,MATCH($F166,'Buy Forecast by Month'!$B$7:$B$17,0),MATCH(ForecastByProduct!$E166,'Buy Forecast by Month'!$B$7:$Z$7,0))),"",INDEX('Buy Forecast by Month'!$B$7:$Z$17,MATCH($F166,'Buy Forecast by Month'!$B$7:$B$17,0),MATCH(ForecastByProduct!$E166,'Buy Forecast by Month'!$B$7:$Z$7,0)))</f>
        <v>#N/A</v>
      </c>
      <c r="H166" s="17"/>
      <c r="I166" s="11"/>
    </row>
    <row r="167" spans="1:9">
      <c r="A167" s="13" t="str">
        <f>UsedForPicklists!$C$3</f>
        <v>RUS</v>
      </c>
      <c r="B167" s="13" t="str">
        <f>TEXT('File Input'!$C$11,"yyyymmdd")</f>
        <v>yyyymmdd</v>
      </c>
      <c r="C167" s="37" t="str">
        <f>IF(VALUE(LEFT($E167,4))&lt;YEAR('File Input'!$C$11),"Actual",IF(VALUE(LEFT($E167,4))&gt;YEAR('File Input'!$C$11),"Forecast",IF(VALUE(RIGHT($E167,2))&lt;MONTH('File Input'!$C$11),"Actual","Forecast")))</f>
        <v>Forecast</v>
      </c>
      <c r="D167" s="13" t="str">
        <f>'Buy Forecast by Month'!$B$6</f>
        <v>RU-Russia</v>
      </c>
      <c r="E167" s="13" t="str">
        <f t="shared" si="18"/>
        <v>202207</v>
      </c>
      <c r="F167" s="13" t="s">
        <v>854</v>
      </c>
      <c r="G167" s="35" t="e">
        <f>IF(ISBLANK(INDEX('Buy Forecast by Month'!$B$7:$Z$17,MATCH($F167,'Buy Forecast by Month'!$B$7:$B$17,0),MATCH(ForecastByProduct!$E167,'Buy Forecast by Month'!$B$7:$Z$7,0))),"",INDEX('Buy Forecast by Month'!$B$7:$Z$17,MATCH($F167,'Buy Forecast by Month'!$B$7:$B$17,0),MATCH(ForecastByProduct!$E167,'Buy Forecast by Month'!$B$7:$Z$7,0)))</f>
        <v>#N/A</v>
      </c>
      <c r="H167" s="17"/>
      <c r="I167" s="11"/>
    </row>
    <row r="168" spans="1:9">
      <c r="A168" s="13" t="str">
        <f>UsedForPicklists!$C$3</f>
        <v>RUS</v>
      </c>
      <c r="B168" s="13" t="str">
        <f>TEXT('File Input'!$C$11,"yyyymmdd")</f>
        <v>yyyymmdd</v>
      </c>
      <c r="C168" s="37" t="str">
        <f>IF(VALUE(LEFT($E168,4))&lt;YEAR('File Input'!$C$11),"Actual",IF(VALUE(LEFT($E168,4))&gt;YEAR('File Input'!$C$11),"Forecast",IF(VALUE(RIGHT($E168,2))&lt;MONTH('File Input'!$C$11),"Actual","Forecast")))</f>
        <v>Forecast</v>
      </c>
      <c r="D168" s="13" t="str">
        <f>'Buy Forecast by Month'!$B$6</f>
        <v>RU-Russia</v>
      </c>
      <c r="E168" s="13" t="str">
        <f t="shared" si="18"/>
        <v>202207</v>
      </c>
      <c r="F168" s="13" t="s">
        <v>855</v>
      </c>
      <c r="G168" s="35" t="e">
        <f>IF(ISBLANK(INDEX('Buy Forecast by Month'!$B$7:$Z$17,MATCH($F168,'Buy Forecast by Month'!$B$7:$B$17,0),MATCH(ForecastByProduct!$E168,'Buy Forecast by Month'!$B$7:$Z$7,0))),"",INDEX('Buy Forecast by Month'!$B$7:$Z$17,MATCH($F168,'Buy Forecast by Month'!$B$7:$B$17,0),MATCH(ForecastByProduct!$E168,'Buy Forecast by Month'!$B$7:$Z$7,0)))</f>
        <v>#N/A</v>
      </c>
      <c r="H168" s="17"/>
      <c r="I168" s="11"/>
    </row>
    <row r="169" spans="1:9">
      <c r="A169" s="13" t="str">
        <f>UsedForPicklists!$C$3</f>
        <v>RUS</v>
      </c>
      <c r="B169" s="13" t="str">
        <f>TEXT('File Input'!$C$11,"yyyymmdd")</f>
        <v>yyyymmdd</v>
      </c>
      <c r="C169" s="37" t="str">
        <f>IF(VALUE(LEFT($E169,4))&lt;YEAR('File Input'!$C$11),"Actual",IF(VALUE(LEFT($E169,4))&gt;YEAR('File Input'!$C$11),"Forecast",IF(VALUE(RIGHT($E169,2))&lt;MONTH('File Input'!$C$11),"Actual","Forecast")))</f>
        <v>Forecast</v>
      </c>
      <c r="D169" s="13" t="str">
        <f>'Buy Forecast by Month'!$B$6</f>
        <v>RU-Russia</v>
      </c>
      <c r="E169" s="13" t="str">
        <f t="shared" si="18"/>
        <v>202207</v>
      </c>
      <c r="F169" s="13" t="s">
        <v>856</v>
      </c>
      <c r="G169" s="35" t="e">
        <f>IF(ISBLANK(INDEX('Buy Forecast by Month'!$B$7:$Z$17,MATCH($F169,'Buy Forecast by Month'!$B$7:$B$17,0),MATCH(ForecastByProduct!$E169,'Buy Forecast by Month'!$B$7:$Z$7,0))),"",INDEX('Buy Forecast by Month'!$B$7:$Z$17,MATCH($F169,'Buy Forecast by Month'!$B$7:$B$17,0),MATCH(ForecastByProduct!$E169,'Buy Forecast by Month'!$B$7:$Z$7,0)))</f>
        <v>#N/A</v>
      </c>
      <c r="H169" s="17"/>
      <c r="I169" s="11"/>
    </row>
    <row r="170" spans="1:9">
      <c r="A170" s="13" t="str">
        <f>UsedForPicklists!$C$3</f>
        <v>RUS</v>
      </c>
      <c r="B170" s="13" t="str">
        <f>TEXT('File Input'!$C$11,"yyyymmdd")</f>
        <v>yyyymmdd</v>
      </c>
      <c r="C170" s="37" t="str">
        <f>IF(VALUE(LEFT($E170,4))&lt;YEAR('File Input'!$C$11),"Actual",IF(VALUE(LEFT($E170,4))&gt;YEAR('File Input'!$C$11),"Forecast",IF(VALUE(RIGHT($E170,2))&lt;MONTH('File Input'!$C$11),"Actual","Forecast")))</f>
        <v>Forecast</v>
      </c>
      <c r="D170" s="13" t="str">
        <f>'Buy Forecast by Month'!$B$6</f>
        <v>RU-Russia</v>
      </c>
      <c r="E170" s="13" t="str">
        <f t="shared" si="18"/>
        <v>202207</v>
      </c>
      <c r="F170" s="13" t="s">
        <v>564</v>
      </c>
      <c r="G170" s="35" t="e">
        <f>IF(ISBLANK(INDEX('Buy Forecast by Month'!$B$7:$Z$17,MATCH($F170,'Buy Forecast by Month'!$B$7:$B$17,0),MATCH(ForecastByProduct!$E170,'Buy Forecast by Month'!$B$7:$Z$7,0))),"",INDEX('Buy Forecast by Month'!$B$7:$Z$17,MATCH($F170,'Buy Forecast by Month'!$B$7:$B$17,0),MATCH(ForecastByProduct!$E170,'Buy Forecast by Month'!$B$7:$Z$7,0)))</f>
        <v>#N/A</v>
      </c>
      <c r="H170" s="17"/>
      <c r="I170" s="11"/>
    </row>
    <row r="171" spans="1:9">
      <c r="A171" s="13" t="str">
        <f>UsedForPicklists!$C$3</f>
        <v>RUS</v>
      </c>
      <c r="B171" s="13" t="str">
        <f>TEXT('File Input'!$C$11,"yyyymmdd")</f>
        <v>yyyymmdd</v>
      </c>
      <c r="C171" s="37" t="str">
        <f>IF(VALUE(LEFT($E171,4))&lt;YEAR('File Input'!$C$11),"Actual",IF(VALUE(LEFT($E171,4))&gt;YEAR('File Input'!$C$11),"Forecast",IF(VALUE(RIGHT($E171,2))&lt;MONTH('File Input'!$C$11),"Actual","Forecast")))</f>
        <v>Forecast</v>
      </c>
      <c r="D171" s="13" t="str">
        <f>'Buy Forecast by Month'!$B$6</f>
        <v>RU-Russia</v>
      </c>
      <c r="E171" s="13" t="str">
        <f t="shared" si="18"/>
        <v>202207</v>
      </c>
      <c r="F171" s="13" t="s">
        <v>562</v>
      </c>
      <c r="G171" s="35" t="e">
        <f>IF(ISBLANK(INDEX('Buy Forecast by Month'!$B$7:$Z$17,MATCH($F171,'Buy Forecast by Month'!$B$7:$B$17,0),MATCH(ForecastByProduct!$E171,'Buy Forecast by Month'!$B$7:$Z$7,0))),"",INDEX('Buy Forecast by Month'!$B$7:$Z$17,MATCH($F171,'Buy Forecast by Month'!$B$7:$B$17,0),MATCH(ForecastByProduct!$E171,'Buy Forecast by Month'!$B$7:$Z$7,0)))</f>
        <v>#N/A</v>
      </c>
      <c r="H171" s="17"/>
      <c r="I171" s="11"/>
    </row>
    <row r="172" spans="1:9">
      <c r="A172" s="13" t="str">
        <f>UsedForPicklists!$C$3</f>
        <v>RUS</v>
      </c>
      <c r="B172" s="13" t="str">
        <f>TEXT('File Input'!$C$11,"yyyymmdd")</f>
        <v>yyyymmdd</v>
      </c>
      <c r="C172" s="37" t="str">
        <f>IF(VALUE(LEFT($E172,4))&lt;YEAR('File Input'!$C$11),"Actual",IF(VALUE(LEFT($E172,4))&gt;YEAR('File Input'!$C$11),"Forecast",IF(VALUE(RIGHT($E172,2))&lt;MONTH('File Input'!$C$11),"Actual","Forecast")))</f>
        <v>Forecast</v>
      </c>
      <c r="D172" s="13" t="str">
        <f>'Buy Forecast by Month'!$B$6</f>
        <v>RU-Russia</v>
      </c>
      <c r="E172" s="13" t="str">
        <f t="shared" si="18"/>
        <v>202207</v>
      </c>
      <c r="F172" s="13" t="s">
        <v>563</v>
      </c>
      <c r="G172" s="35" t="e">
        <f>IF(ISBLANK(INDEX('Buy Forecast by Month'!$B$7:$Z$17,MATCH($F172,'Buy Forecast by Month'!$B$7:$B$17,0),MATCH(ForecastByProduct!$E172,'Buy Forecast by Month'!$B$7:$Z$7,0))),"",INDEX('Buy Forecast by Month'!$B$7:$Z$17,MATCH($F172,'Buy Forecast by Month'!$B$7:$B$17,0),MATCH(ForecastByProduct!$E172,'Buy Forecast by Month'!$B$7:$Z$7,0)))</f>
        <v>#N/A</v>
      </c>
      <c r="H172" s="17"/>
      <c r="I172" s="11"/>
    </row>
    <row r="173" spans="1:9">
      <c r="A173" s="13" t="str">
        <f>UsedForPicklists!$C$3</f>
        <v>RUS</v>
      </c>
      <c r="B173" s="13" t="str">
        <f>TEXT('File Input'!$C$11,"yyyymmdd")</f>
        <v>yyyymmdd</v>
      </c>
      <c r="C173" s="37" t="str">
        <f>IF(VALUE(LEFT($E173,4))&lt;YEAR('File Input'!$C$11),"Actual",IF(VALUE(LEFT($E173,4))&gt;YEAR('File Input'!$C$11),"Forecast",IF(VALUE(RIGHT($E173,2))&lt;MONTH('File Input'!$C$11),"Actual","Forecast")))</f>
        <v>Forecast</v>
      </c>
      <c r="D173" s="13" t="str">
        <f>'Buy Forecast by Month'!$B$6</f>
        <v>RU-Russia</v>
      </c>
      <c r="E173" s="13" t="str">
        <f t="shared" ref="E173:E181" si="19">TEXT(202208,0)</f>
        <v>202208</v>
      </c>
      <c r="F173" s="13" t="s">
        <v>616</v>
      </c>
      <c r="G173" s="35" t="e">
        <f>IF(ISBLANK(INDEX('Buy Forecast by Month'!$B$7:$Z$17,MATCH($F173,'Buy Forecast by Month'!$B$7:$B$17,0),MATCH(ForecastByProduct!$E173,'Buy Forecast by Month'!$B$7:$Z$7,0))),"",INDEX('Buy Forecast by Month'!$B$7:$Z$17,MATCH($F173,'Buy Forecast by Month'!$B$7:$B$17,0),MATCH(ForecastByProduct!$E173,'Buy Forecast by Month'!$B$7:$Z$7,0)))</f>
        <v>#N/A</v>
      </c>
      <c r="H173" s="17"/>
      <c r="I173" s="11"/>
    </row>
    <row r="174" spans="1:9" s="11" customFormat="1">
      <c r="A174" s="13" t="str">
        <f>UsedForPicklists!$C$3</f>
        <v>RUS</v>
      </c>
      <c r="B174" s="13" t="str">
        <f>TEXT('File Input'!$C$11,"yyyymmdd")</f>
        <v>yyyymmdd</v>
      </c>
      <c r="C174" s="37" t="str">
        <f>IF(VALUE(LEFT($E174,4))&lt;YEAR('File Input'!$C$11),"Actual",IF(VALUE(LEFT($E174,4))&gt;YEAR('File Input'!$C$11),"Forecast",IF(VALUE(RIGHT($E174,2))&lt;MONTH('File Input'!$C$11),"Actual","Forecast")))</f>
        <v>Forecast</v>
      </c>
      <c r="D174" s="13" t="str">
        <f>'Buy Forecast by Month'!$B$6</f>
        <v>RU-Russia</v>
      </c>
      <c r="E174" s="13" t="str">
        <f t="shared" si="19"/>
        <v>202208</v>
      </c>
      <c r="F174" s="13" t="s">
        <v>618</v>
      </c>
      <c r="G174" s="35" t="e">
        <f>IF(ISBLANK(INDEX('Buy Forecast by Month'!$B$7:$Z$17,MATCH($F174,'Buy Forecast by Month'!$B$7:$B$17,0),MATCH(ForecastByProduct!$E174,'Buy Forecast by Month'!$B$7:$Z$7,0))),"",INDEX('Buy Forecast by Month'!$B$7:$Z$17,MATCH($F174,'Buy Forecast by Month'!$B$7:$B$17,0),MATCH(ForecastByProduct!$E174,'Buy Forecast by Month'!$B$7:$Z$7,0)))</f>
        <v>#N/A</v>
      </c>
      <c r="H174" s="17"/>
    </row>
    <row r="175" spans="1:9">
      <c r="A175" s="13" t="str">
        <f>UsedForPicklists!$C$3</f>
        <v>RUS</v>
      </c>
      <c r="B175" s="13" t="str">
        <f>TEXT('File Input'!$C$11,"yyyymmdd")</f>
        <v>yyyymmdd</v>
      </c>
      <c r="C175" s="37" t="str">
        <f>IF(VALUE(LEFT($E175,4))&lt;YEAR('File Input'!$C$11),"Actual",IF(VALUE(LEFT($E175,4))&gt;YEAR('File Input'!$C$11),"Forecast",IF(VALUE(RIGHT($E175,2))&lt;MONTH('File Input'!$C$11),"Actual","Forecast")))</f>
        <v>Forecast</v>
      </c>
      <c r="D175" s="13" t="str">
        <f>'Buy Forecast by Month'!$B$6</f>
        <v>RU-Russia</v>
      </c>
      <c r="E175" s="13" t="str">
        <f t="shared" si="19"/>
        <v>202208</v>
      </c>
      <c r="F175" s="13" t="s">
        <v>573</v>
      </c>
      <c r="G175" s="35" t="e">
        <f>IF(ISBLANK(INDEX('Buy Forecast by Month'!$B$7:$Z$17,MATCH($F175,'Buy Forecast by Month'!$B$7:$B$17,0),MATCH(ForecastByProduct!$E175,'Buy Forecast by Month'!$B$7:$Z$7,0))),"",INDEX('Buy Forecast by Month'!$B$7:$Z$17,MATCH($F175,'Buy Forecast by Month'!$B$7:$B$17,0),MATCH(ForecastByProduct!$E175,'Buy Forecast by Month'!$B$7:$Z$7,0)))</f>
        <v>#N/A</v>
      </c>
      <c r="H175" s="17"/>
      <c r="I175" s="11"/>
    </row>
    <row r="176" spans="1:9">
      <c r="A176" s="13" t="str">
        <f>UsedForPicklists!$C$3</f>
        <v>RUS</v>
      </c>
      <c r="B176" s="13" t="str">
        <f>TEXT('File Input'!$C$11,"yyyymmdd")</f>
        <v>yyyymmdd</v>
      </c>
      <c r="C176" s="37" t="str">
        <f>IF(VALUE(LEFT($E176,4))&lt;YEAR('File Input'!$C$11),"Actual",IF(VALUE(LEFT($E176,4))&gt;YEAR('File Input'!$C$11),"Forecast",IF(VALUE(RIGHT($E176,2))&lt;MONTH('File Input'!$C$11),"Actual","Forecast")))</f>
        <v>Forecast</v>
      </c>
      <c r="D176" s="13" t="str">
        <f>'Buy Forecast by Month'!$B$6</f>
        <v>RU-Russia</v>
      </c>
      <c r="E176" s="13" t="str">
        <f t="shared" si="19"/>
        <v>202208</v>
      </c>
      <c r="F176" s="13" t="s">
        <v>854</v>
      </c>
      <c r="G176" s="35" t="e">
        <f>IF(ISBLANK(INDEX('Buy Forecast by Month'!$B$7:$Z$17,MATCH($F176,'Buy Forecast by Month'!$B$7:$B$17,0),MATCH(ForecastByProduct!$E176,'Buy Forecast by Month'!$B$7:$Z$7,0))),"",INDEX('Buy Forecast by Month'!$B$7:$Z$17,MATCH($F176,'Buy Forecast by Month'!$B$7:$B$17,0),MATCH(ForecastByProduct!$E176,'Buy Forecast by Month'!$B$7:$Z$7,0)))</f>
        <v>#N/A</v>
      </c>
      <c r="H176" s="17"/>
      <c r="I176" s="11"/>
    </row>
    <row r="177" spans="1:9">
      <c r="A177" s="13" t="str">
        <f>UsedForPicklists!$C$3</f>
        <v>RUS</v>
      </c>
      <c r="B177" s="13" t="str">
        <f>TEXT('File Input'!$C$11,"yyyymmdd")</f>
        <v>yyyymmdd</v>
      </c>
      <c r="C177" s="37" t="str">
        <f>IF(VALUE(LEFT($E177,4))&lt;YEAR('File Input'!$C$11),"Actual",IF(VALUE(LEFT($E177,4))&gt;YEAR('File Input'!$C$11),"Forecast",IF(VALUE(RIGHT($E177,2))&lt;MONTH('File Input'!$C$11),"Actual","Forecast")))</f>
        <v>Forecast</v>
      </c>
      <c r="D177" s="13" t="str">
        <f>'Buy Forecast by Month'!$B$6</f>
        <v>RU-Russia</v>
      </c>
      <c r="E177" s="13" t="str">
        <f t="shared" si="19"/>
        <v>202208</v>
      </c>
      <c r="F177" s="13" t="s">
        <v>855</v>
      </c>
      <c r="G177" s="35" t="e">
        <f>IF(ISBLANK(INDEX('Buy Forecast by Month'!$B$7:$Z$17,MATCH($F177,'Buy Forecast by Month'!$B$7:$B$17,0),MATCH(ForecastByProduct!$E177,'Buy Forecast by Month'!$B$7:$Z$7,0))),"",INDEX('Buy Forecast by Month'!$B$7:$Z$17,MATCH($F177,'Buy Forecast by Month'!$B$7:$B$17,0),MATCH(ForecastByProduct!$E177,'Buy Forecast by Month'!$B$7:$Z$7,0)))</f>
        <v>#N/A</v>
      </c>
      <c r="H177" s="17"/>
      <c r="I177" s="11"/>
    </row>
    <row r="178" spans="1:9">
      <c r="A178" s="13" t="str">
        <f>UsedForPicklists!$C$3</f>
        <v>RUS</v>
      </c>
      <c r="B178" s="13" t="str">
        <f>TEXT('File Input'!$C$11,"yyyymmdd")</f>
        <v>yyyymmdd</v>
      </c>
      <c r="C178" s="37" t="str">
        <f>IF(VALUE(LEFT($E178,4))&lt;YEAR('File Input'!$C$11),"Actual",IF(VALUE(LEFT($E178,4))&gt;YEAR('File Input'!$C$11),"Forecast",IF(VALUE(RIGHT($E178,2))&lt;MONTH('File Input'!$C$11),"Actual","Forecast")))</f>
        <v>Forecast</v>
      </c>
      <c r="D178" s="13" t="str">
        <f>'Buy Forecast by Month'!$B$6</f>
        <v>RU-Russia</v>
      </c>
      <c r="E178" s="13" t="str">
        <f t="shared" si="19"/>
        <v>202208</v>
      </c>
      <c r="F178" s="13" t="s">
        <v>856</v>
      </c>
      <c r="G178" s="35" t="e">
        <f>IF(ISBLANK(INDEX('Buy Forecast by Month'!$B$7:$Z$17,MATCH($F178,'Buy Forecast by Month'!$B$7:$B$17,0),MATCH(ForecastByProduct!$E178,'Buy Forecast by Month'!$B$7:$Z$7,0))),"",INDEX('Buy Forecast by Month'!$B$7:$Z$17,MATCH($F178,'Buy Forecast by Month'!$B$7:$B$17,0),MATCH(ForecastByProduct!$E178,'Buy Forecast by Month'!$B$7:$Z$7,0)))</f>
        <v>#N/A</v>
      </c>
      <c r="H178" s="17"/>
      <c r="I178" s="11"/>
    </row>
    <row r="179" spans="1:9">
      <c r="A179" s="13" t="str">
        <f>UsedForPicklists!$C$3</f>
        <v>RUS</v>
      </c>
      <c r="B179" s="13" t="str">
        <f>TEXT('File Input'!$C$11,"yyyymmdd")</f>
        <v>yyyymmdd</v>
      </c>
      <c r="C179" s="37" t="str">
        <f>IF(VALUE(LEFT($E179,4))&lt;YEAR('File Input'!$C$11),"Actual",IF(VALUE(LEFT($E179,4))&gt;YEAR('File Input'!$C$11),"Forecast",IF(VALUE(RIGHT($E179,2))&lt;MONTH('File Input'!$C$11),"Actual","Forecast")))</f>
        <v>Forecast</v>
      </c>
      <c r="D179" s="13" t="str">
        <f>'Buy Forecast by Month'!$B$6</f>
        <v>RU-Russia</v>
      </c>
      <c r="E179" s="13" t="str">
        <f t="shared" si="19"/>
        <v>202208</v>
      </c>
      <c r="F179" s="13" t="s">
        <v>564</v>
      </c>
      <c r="G179" s="35" t="e">
        <f>IF(ISBLANK(INDEX('Buy Forecast by Month'!$B$7:$Z$17,MATCH($F179,'Buy Forecast by Month'!$B$7:$B$17,0),MATCH(ForecastByProduct!$E179,'Buy Forecast by Month'!$B$7:$Z$7,0))),"",INDEX('Buy Forecast by Month'!$B$7:$Z$17,MATCH($F179,'Buy Forecast by Month'!$B$7:$B$17,0),MATCH(ForecastByProduct!$E179,'Buy Forecast by Month'!$B$7:$Z$7,0)))</f>
        <v>#N/A</v>
      </c>
      <c r="H179" s="17"/>
      <c r="I179" s="11"/>
    </row>
    <row r="180" spans="1:9">
      <c r="A180" s="13" t="str">
        <f>UsedForPicklists!$C$3</f>
        <v>RUS</v>
      </c>
      <c r="B180" s="13" t="str">
        <f>TEXT('File Input'!$C$11,"yyyymmdd")</f>
        <v>yyyymmdd</v>
      </c>
      <c r="C180" s="37" t="str">
        <f>IF(VALUE(LEFT($E180,4))&lt;YEAR('File Input'!$C$11),"Actual",IF(VALUE(LEFT($E180,4))&gt;YEAR('File Input'!$C$11),"Forecast",IF(VALUE(RIGHT($E180,2))&lt;MONTH('File Input'!$C$11),"Actual","Forecast")))</f>
        <v>Forecast</v>
      </c>
      <c r="D180" s="13" t="str">
        <f>'Buy Forecast by Month'!$B$6</f>
        <v>RU-Russia</v>
      </c>
      <c r="E180" s="13" t="str">
        <f t="shared" si="19"/>
        <v>202208</v>
      </c>
      <c r="F180" s="13" t="s">
        <v>562</v>
      </c>
      <c r="G180" s="35" t="e">
        <f>IF(ISBLANK(INDEX('Buy Forecast by Month'!$B$7:$Z$17,MATCH($F180,'Buy Forecast by Month'!$B$7:$B$17,0),MATCH(ForecastByProduct!$E180,'Buy Forecast by Month'!$B$7:$Z$7,0))),"",INDEX('Buy Forecast by Month'!$B$7:$Z$17,MATCH($F180,'Buy Forecast by Month'!$B$7:$B$17,0),MATCH(ForecastByProduct!$E180,'Buy Forecast by Month'!$B$7:$Z$7,0)))</f>
        <v>#N/A</v>
      </c>
      <c r="H180" s="17"/>
      <c r="I180" s="11"/>
    </row>
    <row r="181" spans="1:9">
      <c r="A181" s="13" t="str">
        <f>UsedForPicklists!$C$3</f>
        <v>RUS</v>
      </c>
      <c r="B181" s="13" t="str">
        <f>TEXT('File Input'!$C$11,"yyyymmdd")</f>
        <v>yyyymmdd</v>
      </c>
      <c r="C181" s="37" t="str">
        <f>IF(VALUE(LEFT($E181,4))&lt;YEAR('File Input'!$C$11),"Actual",IF(VALUE(LEFT($E181,4))&gt;YEAR('File Input'!$C$11),"Forecast",IF(VALUE(RIGHT($E181,2))&lt;MONTH('File Input'!$C$11),"Actual","Forecast")))</f>
        <v>Forecast</v>
      </c>
      <c r="D181" s="13" t="str">
        <f>'Buy Forecast by Month'!$B$6</f>
        <v>RU-Russia</v>
      </c>
      <c r="E181" s="13" t="str">
        <f t="shared" si="19"/>
        <v>202208</v>
      </c>
      <c r="F181" s="13" t="s">
        <v>563</v>
      </c>
      <c r="G181" s="35" t="e">
        <f>IF(ISBLANK(INDEX('Buy Forecast by Month'!$B$7:$Z$17,MATCH($F181,'Buy Forecast by Month'!$B$7:$B$17,0),MATCH(ForecastByProduct!$E181,'Buy Forecast by Month'!$B$7:$Z$7,0))),"",INDEX('Buy Forecast by Month'!$B$7:$Z$17,MATCH($F181,'Buy Forecast by Month'!$B$7:$B$17,0),MATCH(ForecastByProduct!$E181,'Buy Forecast by Month'!$B$7:$Z$7,0)))</f>
        <v>#N/A</v>
      </c>
      <c r="H181" s="17"/>
      <c r="I181" s="11"/>
    </row>
    <row r="182" spans="1:9">
      <c r="A182" s="13" t="str">
        <f>UsedForPicklists!$C$3</f>
        <v>RUS</v>
      </c>
      <c r="B182" s="13" t="str">
        <f>TEXT('File Input'!$C$11,"yyyymmdd")</f>
        <v>yyyymmdd</v>
      </c>
      <c r="C182" s="37" t="str">
        <f>IF(VALUE(LEFT($E182,4))&lt;YEAR('File Input'!$C$11),"Actual",IF(VALUE(LEFT($E182,4))&gt;YEAR('File Input'!$C$11),"Forecast",IF(VALUE(RIGHT($E182,2))&lt;MONTH('File Input'!$C$11),"Actual","Forecast")))</f>
        <v>Forecast</v>
      </c>
      <c r="D182" s="13" t="str">
        <f>'Buy Forecast by Month'!$B$6</f>
        <v>RU-Russia</v>
      </c>
      <c r="E182" s="13" t="str">
        <f t="shared" ref="E182:E190" si="20">TEXT(202209,0)</f>
        <v>202209</v>
      </c>
      <c r="F182" s="13" t="s">
        <v>616</v>
      </c>
      <c r="G182" s="35" t="e">
        <f>IF(ISBLANK(INDEX('Buy Forecast by Month'!$B$7:$Z$17,MATCH($F182,'Buy Forecast by Month'!$B$7:$B$17,0),MATCH(ForecastByProduct!$E182,'Buy Forecast by Month'!$B$7:$Z$7,0))),"",INDEX('Buy Forecast by Month'!$B$7:$Z$17,MATCH($F182,'Buy Forecast by Month'!$B$7:$B$17,0),MATCH(ForecastByProduct!$E182,'Buy Forecast by Month'!$B$7:$Z$7,0)))</f>
        <v>#N/A</v>
      </c>
      <c r="H182" s="17"/>
      <c r="I182" s="11"/>
    </row>
    <row r="183" spans="1:9" s="11" customFormat="1">
      <c r="A183" s="13" t="str">
        <f>UsedForPicklists!$C$3</f>
        <v>RUS</v>
      </c>
      <c r="B183" s="13" t="str">
        <f>TEXT('File Input'!$C$11,"yyyymmdd")</f>
        <v>yyyymmdd</v>
      </c>
      <c r="C183" s="37" t="str">
        <f>IF(VALUE(LEFT($E183,4))&lt;YEAR('File Input'!$C$11),"Actual",IF(VALUE(LEFT($E183,4))&gt;YEAR('File Input'!$C$11),"Forecast",IF(VALUE(RIGHT($E183,2))&lt;MONTH('File Input'!$C$11),"Actual","Forecast")))</f>
        <v>Forecast</v>
      </c>
      <c r="D183" s="13" t="str">
        <f>'Buy Forecast by Month'!$B$6</f>
        <v>RU-Russia</v>
      </c>
      <c r="E183" s="13" t="str">
        <f t="shared" si="20"/>
        <v>202209</v>
      </c>
      <c r="F183" s="13" t="s">
        <v>618</v>
      </c>
      <c r="G183" s="35" t="e">
        <f>IF(ISBLANK(INDEX('Buy Forecast by Month'!$B$7:$Z$17,MATCH($F183,'Buy Forecast by Month'!$B$7:$B$17,0),MATCH(ForecastByProduct!$E183,'Buy Forecast by Month'!$B$7:$Z$7,0))),"",INDEX('Buy Forecast by Month'!$B$7:$Z$17,MATCH($F183,'Buy Forecast by Month'!$B$7:$B$17,0),MATCH(ForecastByProduct!$E183,'Buy Forecast by Month'!$B$7:$Z$7,0)))</f>
        <v>#N/A</v>
      </c>
      <c r="H183" s="17"/>
    </row>
    <row r="184" spans="1:9">
      <c r="A184" s="13" t="str">
        <f>UsedForPicklists!$C$3</f>
        <v>RUS</v>
      </c>
      <c r="B184" s="13" t="str">
        <f>TEXT('File Input'!$C$11,"yyyymmdd")</f>
        <v>yyyymmdd</v>
      </c>
      <c r="C184" s="37" t="str">
        <f>IF(VALUE(LEFT($E184,4))&lt;YEAR('File Input'!$C$11),"Actual",IF(VALUE(LEFT($E184,4))&gt;YEAR('File Input'!$C$11),"Forecast",IF(VALUE(RIGHT($E184,2))&lt;MONTH('File Input'!$C$11),"Actual","Forecast")))</f>
        <v>Forecast</v>
      </c>
      <c r="D184" s="13" t="str">
        <f>'Buy Forecast by Month'!$B$6</f>
        <v>RU-Russia</v>
      </c>
      <c r="E184" s="13" t="str">
        <f t="shared" si="20"/>
        <v>202209</v>
      </c>
      <c r="F184" s="13" t="s">
        <v>573</v>
      </c>
      <c r="G184" s="35" t="e">
        <f>IF(ISBLANK(INDEX('Buy Forecast by Month'!$B$7:$Z$17,MATCH($F184,'Buy Forecast by Month'!$B$7:$B$17,0),MATCH(ForecastByProduct!$E184,'Buy Forecast by Month'!$B$7:$Z$7,0))),"",INDEX('Buy Forecast by Month'!$B$7:$Z$17,MATCH($F184,'Buy Forecast by Month'!$B$7:$B$17,0),MATCH(ForecastByProduct!$E184,'Buy Forecast by Month'!$B$7:$Z$7,0)))</f>
        <v>#N/A</v>
      </c>
      <c r="I184" s="11"/>
    </row>
    <row r="185" spans="1:9">
      <c r="A185" s="13" t="str">
        <f>UsedForPicklists!$C$3</f>
        <v>RUS</v>
      </c>
      <c r="B185" s="13" t="str">
        <f>TEXT('File Input'!$C$11,"yyyymmdd")</f>
        <v>yyyymmdd</v>
      </c>
      <c r="C185" s="37" t="str">
        <f>IF(VALUE(LEFT($E185,4))&lt;YEAR('File Input'!$C$11),"Actual",IF(VALUE(LEFT($E185,4))&gt;YEAR('File Input'!$C$11),"Forecast",IF(VALUE(RIGHT($E185,2))&lt;MONTH('File Input'!$C$11),"Actual","Forecast")))</f>
        <v>Forecast</v>
      </c>
      <c r="D185" s="13" t="str">
        <f>'Buy Forecast by Month'!$B$6</f>
        <v>RU-Russia</v>
      </c>
      <c r="E185" s="13" t="str">
        <f t="shared" si="20"/>
        <v>202209</v>
      </c>
      <c r="F185" s="13" t="s">
        <v>854</v>
      </c>
      <c r="G185" s="35" t="e">
        <f>IF(ISBLANK(INDEX('Buy Forecast by Month'!$B$7:$Z$17,MATCH($F185,'Buy Forecast by Month'!$B$7:$B$17,0),MATCH(ForecastByProduct!$E185,'Buy Forecast by Month'!$B$7:$Z$7,0))),"",INDEX('Buy Forecast by Month'!$B$7:$Z$17,MATCH($F185,'Buy Forecast by Month'!$B$7:$B$17,0),MATCH(ForecastByProduct!$E185,'Buy Forecast by Month'!$B$7:$Z$7,0)))</f>
        <v>#N/A</v>
      </c>
      <c r="I185" s="11"/>
    </row>
    <row r="186" spans="1:9">
      <c r="A186" s="13" t="str">
        <f>UsedForPicklists!$C$3</f>
        <v>RUS</v>
      </c>
      <c r="B186" s="13" t="str">
        <f>TEXT('File Input'!$C$11,"yyyymmdd")</f>
        <v>yyyymmdd</v>
      </c>
      <c r="C186" s="37" t="str">
        <f>IF(VALUE(LEFT($E186,4))&lt;YEAR('File Input'!$C$11),"Actual",IF(VALUE(LEFT($E186,4))&gt;YEAR('File Input'!$C$11),"Forecast",IF(VALUE(RIGHT($E186,2))&lt;MONTH('File Input'!$C$11),"Actual","Forecast")))</f>
        <v>Forecast</v>
      </c>
      <c r="D186" s="13" t="str">
        <f>'Buy Forecast by Month'!$B$6</f>
        <v>RU-Russia</v>
      </c>
      <c r="E186" s="13" t="str">
        <f t="shared" si="20"/>
        <v>202209</v>
      </c>
      <c r="F186" s="13" t="s">
        <v>855</v>
      </c>
      <c r="G186" s="35" t="e">
        <f>IF(ISBLANK(INDEX('Buy Forecast by Month'!$B$7:$Z$17,MATCH($F186,'Buy Forecast by Month'!$B$7:$B$17,0),MATCH(ForecastByProduct!$E186,'Buy Forecast by Month'!$B$7:$Z$7,0))),"",INDEX('Buy Forecast by Month'!$B$7:$Z$17,MATCH($F186,'Buy Forecast by Month'!$B$7:$B$17,0),MATCH(ForecastByProduct!$E186,'Buy Forecast by Month'!$B$7:$Z$7,0)))</f>
        <v>#N/A</v>
      </c>
      <c r="I186" s="11"/>
    </row>
    <row r="187" spans="1:9">
      <c r="A187" s="13" t="str">
        <f>UsedForPicklists!$C$3</f>
        <v>RUS</v>
      </c>
      <c r="B187" s="13" t="str">
        <f>TEXT('File Input'!$C$11,"yyyymmdd")</f>
        <v>yyyymmdd</v>
      </c>
      <c r="C187" s="37" t="str">
        <f>IF(VALUE(LEFT($E187,4))&lt;YEAR('File Input'!$C$11),"Actual",IF(VALUE(LEFT($E187,4))&gt;YEAR('File Input'!$C$11),"Forecast",IF(VALUE(RIGHT($E187,2))&lt;MONTH('File Input'!$C$11),"Actual","Forecast")))</f>
        <v>Forecast</v>
      </c>
      <c r="D187" s="13" t="str">
        <f>'Buy Forecast by Month'!$B$6</f>
        <v>RU-Russia</v>
      </c>
      <c r="E187" s="13" t="str">
        <f t="shared" si="20"/>
        <v>202209</v>
      </c>
      <c r="F187" s="13" t="s">
        <v>856</v>
      </c>
      <c r="G187" s="35" t="e">
        <f>IF(ISBLANK(INDEX('Buy Forecast by Month'!$B$7:$Z$17,MATCH($F187,'Buy Forecast by Month'!$B$7:$B$17,0),MATCH(ForecastByProduct!$E187,'Buy Forecast by Month'!$B$7:$Z$7,0))),"",INDEX('Buy Forecast by Month'!$B$7:$Z$17,MATCH($F187,'Buy Forecast by Month'!$B$7:$B$17,0),MATCH(ForecastByProduct!$E187,'Buy Forecast by Month'!$B$7:$Z$7,0)))</f>
        <v>#N/A</v>
      </c>
      <c r="I187" s="11"/>
    </row>
    <row r="188" spans="1:9">
      <c r="A188" s="13" t="str">
        <f>UsedForPicklists!$C$3</f>
        <v>RUS</v>
      </c>
      <c r="B188" s="13" t="str">
        <f>TEXT('File Input'!$C$11,"yyyymmdd")</f>
        <v>yyyymmdd</v>
      </c>
      <c r="C188" s="37" t="str">
        <f>IF(VALUE(LEFT($E188,4))&lt;YEAR('File Input'!$C$11),"Actual",IF(VALUE(LEFT($E188,4))&gt;YEAR('File Input'!$C$11),"Forecast",IF(VALUE(RIGHT($E188,2))&lt;MONTH('File Input'!$C$11),"Actual","Forecast")))</f>
        <v>Forecast</v>
      </c>
      <c r="D188" s="13" t="str">
        <f>'Buy Forecast by Month'!$B$6</f>
        <v>RU-Russia</v>
      </c>
      <c r="E188" s="13" t="str">
        <f t="shared" si="20"/>
        <v>202209</v>
      </c>
      <c r="F188" s="13" t="s">
        <v>564</v>
      </c>
      <c r="G188" s="35" t="e">
        <f>IF(ISBLANK(INDEX('Buy Forecast by Month'!$B$7:$Z$17,MATCH($F188,'Buy Forecast by Month'!$B$7:$B$17,0),MATCH(ForecastByProduct!$E188,'Buy Forecast by Month'!$B$7:$Z$7,0))),"",INDEX('Buy Forecast by Month'!$B$7:$Z$17,MATCH($F188,'Buy Forecast by Month'!$B$7:$B$17,0),MATCH(ForecastByProduct!$E188,'Buy Forecast by Month'!$B$7:$Z$7,0)))</f>
        <v>#N/A</v>
      </c>
      <c r="I188" s="11"/>
    </row>
    <row r="189" spans="1:9">
      <c r="A189" s="13" t="str">
        <f>UsedForPicklists!$C$3</f>
        <v>RUS</v>
      </c>
      <c r="B189" s="13" t="str">
        <f>TEXT('File Input'!$C$11,"yyyymmdd")</f>
        <v>yyyymmdd</v>
      </c>
      <c r="C189" s="37" t="str">
        <f>IF(VALUE(LEFT($E189,4))&lt;YEAR('File Input'!$C$11),"Actual",IF(VALUE(LEFT($E189,4))&gt;YEAR('File Input'!$C$11),"Forecast",IF(VALUE(RIGHT($E189,2))&lt;MONTH('File Input'!$C$11),"Actual","Forecast")))</f>
        <v>Forecast</v>
      </c>
      <c r="D189" s="13" t="str">
        <f>'Buy Forecast by Month'!$B$6</f>
        <v>RU-Russia</v>
      </c>
      <c r="E189" s="13" t="str">
        <f t="shared" si="20"/>
        <v>202209</v>
      </c>
      <c r="F189" s="13" t="s">
        <v>562</v>
      </c>
      <c r="G189" s="35" t="e">
        <f>IF(ISBLANK(INDEX('Buy Forecast by Month'!$B$7:$Z$17,MATCH($F189,'Buy Forecast by Month'!$B$7:$B$17,0),MATCH(ForecastByProduct!$E189,'Buy Forecast by Month'!$B$7:$Z$7,0))),"",INDEX('Buy Forecast by Month'!$B$7:$Z$17,MATCH($F189,'Buy Forecast by Month'!$B$7:$B$17,0),MATCH(ForecastByProduct!$E189,'Buy Forecast by Month'!$B$7:$Z$7,0)))</f>
        <v>#N/A</v>
      </c>
      <c r="I189" s="11"/>
    </row>
    <row r="190" spans="1:9">
      <c r="A190" s="13" t="str">
        <f>UsedForPicklists!$C$3</f>
        <v>RUS</v>
      </c>
      <c r="B190" s="13" t="str">
        <f>TEXT('File Input'!$C$11,"yyyymmdd")</f>
        <v>yyyymmdd</v>
      </c>
      <c r="C190" s="37" t="str">
        <f>IF(VALUE(LEFT($E190,4))&lt;YEAR('File Input'!$C$11),"Actual",IF(VALUE(LEFT($E190,4))&gt;YEAR('File Input'!$C$11),"Forecast",IF(VALUE(RIGHT($E190,2))&lt;MONTH('File Input'!$C$11),"Actual","Forecast")))</f>
        <v>Forecast</v>
      </c>
      <c r="D190" s="13" t="str">
        <f>'Buy Forecast by Month'!$B$6</f>
        <v>RU-Russia</v>
      </c>
      <c r="E190" s="13" t="str">
        <f t="shared" si="20"/>
        <v>202209</v>
      </c>
      <c r="F190" s="13" t="s">
        <v>563</v>
      </c>
      <c r="G190" s="35" t="e">
        <f>IF(ISBLANK(INDEX('Buy Forecast by Month'!$B$7:$Z$17,MATCH($F190,'Buy Forecast by Month'!$B$7:$B$17,0),MATCH(ForecastByProduct!$E190,'Buy Forecast by Month'!$B$7:$Z$7,0))),"",INDEX('Buy Forecast by Month'!$B$7:$Z$17,MATCH($F190,'Buy Forecast by Month'!$B$7:$B$17,0),MATCH(ForecastByProduct!$E190,'Buy Forecast by Month'!$B$7:$Z$7,0)))</f>
        <v>#N/A</v>
      </c>
      <c r="I190" s="11"/>
    </row>
    <row r="191" spans="1:9">
      <c r="A191" s="13" t="str">
        <f>UsedForPicklists!$C$3</f>
        <v>RUS</v>
      </c>
      <c r="B191" s="13" t="str">
        <f>TEXT('File Input'!$C$11,"yyyymmdd")</f>
        <v>yyyymmdd</v>
      </c>
      <c r="C191" s="37" t="str">
        <f>IF(VALUE(LEFT($E191,4))&lt;YEAR('File Input'!$C$11),"Actual",IF(VALUE(LEFT($E191,4))&gt;YEAR('File Input'!$C$11),"Forecast",IF(VALUE(RIGHT($E191,2))&lt;MONTH('File Input'!$C$11),"Actual","Forecast")))</f>
        <v>Forecast</v>
      </c>
      <c r="D191" s="13" t="str">
        <f>'Buy Forecast by Month'!$B$6</f>
        <v>RU-Russia</v>
      </c>
      <c r="E191" s="13" t="str">
        <f t="shared" ref="E191:E199" si="21">TEXT(202210,0)</f>
        <v>202210</v>
      </c>
      <c r="F191" s="13" t="s">
        <v>616</v>
      </c>
      <c r="G191" s="35" t="e">
        <f>IF(ISBLANK(INDEX('Buy Forecast by Month'!$B$7:$Z$17,MATCH($F191,'Buy Forecast by Month'!$B$7:$B$17,0),MATCH(ForecastByProduct!$E191,'Buy Forecast by Month'!$B$7:$Z$7,0))),"",INDEX('Buy Forecast by Month'!$B$7:$Z$17,MATCH($F191,'Buy Forecast by Month'!$B$7:$B$17,0),MATCH(ForecastByProduct!$E191,'Buy Forecast by Month'!$B$7:$Z$7,0)))</f>
        <v>#N/A</v>
      </c>
      <c r="I191" s="11"/>
    </row>
    <row r="192" spans="1:9" s="11" customFormat="1">
      <c r="A192" s="13" t="str">
        <f>UsedForPicklists!$C$3</f>
        <v>RUS</v>
      </c>
      <c r="B192" s="13" t="str">
        <f>TEXT('File Input'!$C$11,"yyyymmdd")</f>
        <v>yyyymmdd</v>
      </c>
      <c r="C192" s="37" t="str">
        <f>IF(VALUE(LEFT($E192,4))&lt;YEAR('File Input'!$C$11),"Actual",IF(VALUE(LEFT($E192,4))&gt;YEAR('File Input'!$C$11),"Forecast",IF(VALUE(RIGHT($E192,2))&lt;MONTH('File Input'!$C$11),"Actual","Forecast")))</f>
        <v>Forecast</v>
      </c>
      <c r="D192" s="13" t="str">
        <f>'Buy Forecast by Month'!$B$6</f>
        <v>RU-Russia</v>
      </c>
      <c r="E192" s="13" t="str">
        <f t="shared" si="21"/>
        <v>202210</v>
      </c>
      <c r="F192" s="13" t="s">
        <v>618</v>
      </c>
      <c r="G192" s="35" t="e">
        <f>IF(ISBLANK(INDEX('Buy Forecast by Month'!$B$7:$Z$17,MATCH($F192,'Buy Forecast by Month'!$B$7:$B$17,0),MATCH(ForecastByProduct!$E192,'Buy Forecast by Month'!$B$7:$Z$7,0))),"",INDEX('Buy Forecast by Month'!$B$7:$Z$17,MATCH($F192,'Buy Forecast by Month'!$B$7:$B$17,0),MATCH(ForecastByProduct!$E192,'Buy Forecast by Month'!$B$7:$Z$7,0)))</f>
        <v>#N/A</v>
      </c>
    </row>
    <row r="193" spans="1:9">
      <c r="A193" s="13" t="str">
        <f>UsedForPicklists!$C$3</f>
        <v>RUS</v>
      </c>
      <c r="B193" s="13" t="str">
        <f>TEXT('File Input'!$C$11,"yyyymmdd")</f>
        <v>yyyymmdd</v>
      </c>
      <c r="C193" s="37" t="str">
        <f>IF(VALUE(LEFT($E193,4))&lt;YEAR('File Input'!$C$11),"Actual",IF(VALUE(LEFT($E193,4))&gt;YEAR('File Input'!$C$11),"Forecast",IF(VALUE(RIGHT($E193,2))&lt;MONTH('File Input'!$C$11),"Actual","Forecast")))</f>
        <v>Forecast</v>
      </c>
      <c r="D193" s="13" t="str">
        <f>'Buy Forecast by Month'!$B$6</f>
        <v>RU-Russia</v>
      </c>
      <c r="E193" s="13" t="str">
        <f t="shared" si="21"/>
        <v>202210</v>
      </c>
      <c r="F193" s="13" t="s">
        <v>573</v>
      </c>
      <c r="G193" s="35" t="e">
        <f>IF(ISBLANK(INDEX('Buy Forecast by Month'!$B$7:$Z$17,MATCH($F193,'Buy Forecast by Month'!$B$7:$B$17,0),MATCH(ForecastByProduct!$E193,'Buy Forecast by Month'!$B$7:$Z$7,0))),"",INDEX('Buy Forecast by Month'!$B$7:$Z$17,MATCH($F193,'Buy Forecast by Month'!$B$7:$B$17,0),MATCH(ForecastByProduct!$E193,'Buy Forecast by Month'!$B$7:$Z$7,0)))</f>
        <v>#N/A</v>
      </c>
      <c r="I193" s="11"/>
    </row>
    <row r="194" spans="1:9">
      <c r="A194" s="13" t="str">
        <f>UsedForPicklists!$C$3</f>
        <v>RUS</v>
      </c>
      <c r="B194" s="13" t="str">
        <f>TEXT('File Input'!$C$11,"yyyymmdd")</f>
        <v>yyyymmdd</v>
      </c>
      <c r="C194" s="37" t="str">
        <f>IF(VALUE(LEFT($E194,4))&lt;YEAR('File Input'!$C$11),"Actual",IF(VALUE(LEFT($E194,4))&gt;YEAR('File Input'!$C$11),"Forecast",IF(VALUE(RIGHT($E194,2))&lt;MONTH('File Input'!$C$11),"Actual","Forecast")))</f>
        <v>Forecast</v>
      </c>
      <c r="D194" s="13" t="str">
        <f>'Buy Forecast by Month'!$B$6</f>
        <v>RU-Russia</v>
      </c>
      <c r="E194" s="13" t="str">
        <f t="shared" si="21"/>
        <v>202210</v>
      </c>
      <c r="F194" s="13" t="s">
        <v>854</v>
      </c>
      <c r="G194" s="35" t="e">
        <f>IF(ISBLANK(INDEX('Buy Forecast by Month'!$B$7:$Z$17,MATCH($F194,'Buy Forecast by Month'!$B$7:$B$17,0),MATCH(ForecastByProduct!$E194,'Buy Forecast by Month'!$B$7:$Z$7,0))),"",INDEX('Buy Forecast by Month'!$B$7:$Z$17,MATCH($F194,'Buy Forecast by Month'!$B$7:$B$17,0),MATCH(ForecastByProduct!$E194,'Buy Forecast by Month'!$B$7:$Z$7,0)))</f>
        <v>#N/A</v>
      </c>
      <c r="I194" s="11"/>
    </row>
    <row r="195" spans="1:9">
      <c r="A195" s="13" t="str">
        <f>UsedForPicklists!$C$3</f>
        <v>RUS</v>
      </c>
      <c r="B195" s="13" t="str">
        <f>TEXT('File Input'!$C$11,"yyyymmdd")</f>
        <v>yyyymmdd</v>
      </c>
      <c r="C195" s="37" t="str">
        <f>IF(VALUE(LEFT($E195,4))&lt;YEAR('File Input'!$C$11),"Actual",IF(VALUE(LEFT($E195,4))&gt;YEAR('File Input'!$C$11),"Forecast",IF(VALUE(RIGHT($E195,2))&lt;MONTH('File Input'!$C$11),"Actual","Forecast")))</f>
        <v>Forecast</v>
      </c>
      <c r="D195" s="13" t="str">
        <f>'Buy Forecast by Month'!$B$6</f>
        <v>RU-Russia</v>
      </c>
      <c r="E195" s="13" t="str">
        <f t="shared" si="21"/>
        <v>202210</v>
      </c>
      <c r="F195" s="13" t="s">
        <v>855</v>
      </c>
      <c r="G195" s="35" t="e">
        <f>IF(ISBLANK(INDEX('Buy Forecast by Month'!$B$7:$Z$17,MATCH($F195,'Buy Forecast by Month'!$B$7:$B$17,0),MATCH(ForecastByProduct!$E195,'Buy Forecast by Month'!$B$7:$Z$7,0))),"",INDEX('Buy Forecast by Month'!$B$7:$Z$17,MATCH($F195,'Buy Forecast by Month'!$B$7:$B$17,0),MATCH(ForecastByProduct!$E195,'Buy Forecast by Month'!$B$7:$Z$7,0)))</f>
        <v>#N/A</v>
      </c>
      <c r="I195" s="11"/>
    </row>
    <row r="196" spans="1:9">
      <c r="A196" s="13" t="str">
        <f>UsedForPicklists!$C$3</f>
        <v>RUS</v>
      </c>
      <c r="B196" s="13" t="str">
        <f>TEXT('File Input'!$C$11,"yyyymmdd")</f>
        <v>yyyymmdd</v>
      </c>
      <c r="C196" s="37" t="str">
        <f>IF(VALUE(LEFT($E196,4))&lt;YEAR('File Input'!$C$11),"Actual",IF(VALUE(LEFT($E196,4))&gt;YEAR('File Input'!$C$11),"Forecast",IF(VALUE(RIGHT($E196,2))&lt;MONTH('File Input'!$C$11),"Actual","Forecast")))</f>
        <v>Forecast</v>
      </c>
      <c r="D196" s="13" t="str">
        <f>'Buy Forecast by Month'!$B$6</f>
        <v>RU-Russia</v>
      </c>
      <c r="E196" s="13" t="str">
        <f t="shared" si="21"/>
        <v>202210</v>
      </c>
      <c r="F196" s="13" t="s">
        <v>856</v>
      </c>
      <c r="G196" s="35" t="e">
        <f>IF(ISBLANK(INDEX('Buy Forecast by Month'!$B$7:$Z$17,MATCH($F196,'Buy Forecast by Month'!$B$7:$B$17,0),MATCH(ForecastByProduct!$E196,'Buy Forecast by Month'!$B$7:$Z$7,0))),"",INDEX('Buy Forecast by Month'!$B$7:$Z$17,MATCH($F196,'Buy Forecast by Month'!$B$7:$B$17,0),MATCH(ForecastByProduct!$E196,'Buy Forecast by Month'!$B$7:$Z$7,0)))</f>
        <v>#N/A</v>
      </c>
      <c r="I196" s="11"/>
    </row>
    <row r="197" spans="1:9">
      <c r="A197" s="13" t="str">
        <f>UsedForPicklists!$C$3</f>
        <v>RUS</v>
      </c>
      <c r="B197" s="13" t="str">
        <f>TEXT('File Input'!$C$11,"yyyymmdd")</f>
        <v>yyyymmdd</v>
      </c>
      <c r="C197" s="37" t="str">
        <f>IF(VALUE(LEFT($E197,4))&lt;YEAR('File Input'!$C$11),"Actual",IF(VALUE(LEFT($E197,4))&gt;YEAR('File Input'!$C$11),"Forecast",IF(VALUE(RIGHT($E197,2))&lt;MONTH('File Input'!$C$11),"Actual","Forecast")))</f>
        <v>Forecast</v>
      </c>
      <c r="D197" s="13" t="str">
        <f>'Buy Forecast by Month'!$B$6</f>
        <v>RU-Russia</v>
      </c>
      <c r="E197" s="13" t="str">
        <f t="shared" si="21"/>
        <v>202210</v>
      </c>
      <c r="F197" s="13" t="s">
        <v>564</v>
      </c>
      <c r="G197" s="35" t="e">
        <f>IF(ISBLANK(INDEX('Buy Forecast by Month'!$B$7:$Z$17,MATCH($F197,'Buy Forecast by Month'!$B$7:$B$17,0),MATCH(ForecastByProduct!$E197,'Buy Forecast by Month'!$B$7:$Z$7,0))),"",INDEX('Buy Forecast by Month'!$B$7:$Z$17,MATCH($F197,'Buy Forecast by Month'!$B$7:$B$17,0),MATCH(ForecastByProduct!$E197,'Buy Forecast by Month'!$B$7:$Z$7,0)))</f>
        <v>#N/A</v>
      </c>
      <c r="I197" s="11"/>
    </row>
    <row r="198" spans="1:9">
      <c r="A198" s="13" t="str">
        <f>UsedForPicklists!$C$3</f>
        <v>RUS</v>
      </c>
      <c r="B198" s="13" t="str">
        <f>TEXT('File Input'!$C$11,"yyyymmdd")</f>
        <v>yyyymmdd</v>
      </c>
      <c r="C198" s="37" t="str">
        <f>IF(VALUE(LEFT($E198,4))&lt;YEAR('File Input'!$C$11),"Actual",IF(VALUE(LEFT($E198,4))&gt;YEAR('File Input'!$C$11),"Forecast",IF(VALUE(RIGHT($E198,2))&lt;MONTH('File Input'!$C$11),"Actual","Forecast")))</f>
        <v>Forecast</v>
      </c>
      <c r="D198" s="13" t="str">
        <f>'Buy Forecast by Month'!$B$6</f>
        <v>RU-Russia</v>
      </c>
      <c r="E198" s="13" t="str">
        <f t="shared" si="21"/>
        <v>202210</v>
      </c>
      <c r="F198" s="13" t="s">
        <v>562</v>
      </c>
      <c r="G198" s="35" t="e">
        <f>IF(ISBLANK(INDEX('Buy Forecast by Month'!$B$7:$Z$17,MATCH($F198,'Buy Forecast by Month'!$B$7:$B$17,0),MATCH(ForecastByProduct!$E198,'Buy Forecast by Month'!$B$7:$Z$7,0))),"",INDEX('Buy Forecast by Month'!$B$7:$Z$17,MATCH($F198,'Buy Forecast by Month'!$B$7:$B$17,0),MATCH(ForecastByProduct!$E198,'Buy Forecast by Month'!$B$7:$Z$7,0)))</f>
        <v>#N/A</v>
      </c>
      <c r="I198" s="11"/>
    </row>
    <row r="199" spans="1:9">
      <c r="A199" s="13" t="str">
        <f>UsedForPicklists!$C$3</f>
        <v>RUS</v>
      </c>
      <c r="B199" s="13" t="str">
        <f>TEXT('File Input'!$C$11,"yyyymmdd")</f>
        <v>yyyymmdd</v>
      </c>
      <c r="C199" s="37" t="str">
        <f>IF(VALUE(LEFT($E199,4))&lt;YEAR('File Input'!$C$11),"Actual",IF(VALUE(LEFT($E199,4))&gt;YEAR('File Input'!$C$11),"Forecast",IF(VALUE(RIGHT($E199,2))&lt;MONTH('File Input'!$C$11),"Actual","Forecast")))</f>
        <v>Forecast</v>
      </c>
      <c r="D199" s="13" t="str">
        <f>'Buy Forecast by Month'!$B$6</f>
        <v>RU-Russia</v>
      </c>
      <c r="E199" s="13" t="str">
        <f t="shared" si="21"/>
        <v>202210</v>
      </c>
      <c r="F199" s="13" t="s">
        <v>563</v>
      </c>
      <c r="G199" s="35" t="e">
        <f>IF(ISBLANK(INDEX('Buy Forecast by Month'!$B$7:$Z$17,MATCH($F199,'Buy Forecast by Month'!$B$7:$B$17,0),MATCH(ForecastByProduct!$E199,'Buy Forecast by Month'!$B$7:$Z$7,0))),"",INDEX('Buy Forecast by Month'!$B$7:$Z$17,MATCH($F199,'Buy Forecast by Month'!$B$7:$B$17,0),MATCH(ForecastByProduct!$E199,'Buy Forecast by Month'!$B$7:$Z$7,0)))</f>
        <v>#N/A</v>
      </c>
      <c r="I199" s="11"/>
    </row>
    <row r="200" spans="1:9">
      <c r="A200" s="13" t="str">
        <f>UsedForPicklists!$C$3</f>
        <v>RUS</v>
      </c>
      <c r="B200" s="13" t="str">
        <f>TEXT('File Input'!$C$11,"yyyymmdd")</f>
        <v>yyyymmdd</v>
      </c>
      <c r="C200" s="37" t="str">
        <f>IF(VALUE(LEFT($E200,4))&lt;YEAR('File Input'!$C$11),"Actual",IF(VALUE(LEFT($E200,4))&gt;YEAR('File Input'!$C$11),"Forecast",IF(VALUE(RIGHT($E200,2))&lt;MONTH('File Input'!$C$11),"Actual","Forecast")))</f>
        <v>Forecast</v>
      </c>
      <c r="D200" s="13" t="str">
        <f>'Buy Forecast by Month'!$B$6</f>
        <v>RU-Russia</v>
      </c>
      <c r="E200" s="13" t="str">
        <f t="shared" ref="E200:E208" si="22">TEXT(202211,0)</f>
        <v>202211</v>
      </c>
      <c r="F200" s="13" t="s">
        <v>616</v>
      </c>
      <c r="G200" s="35" t="e">
        <f>IF(ISBLANK(INDEX('Buy Forecast by Month'!$B$7:$Z$17,MATCH($F200,'Buy Forecast by Month'!$B$7:$B$17,0),MATCH(ForecastByProduct!$E200,'Buy Forecast by Month'!$B$7:$Z$7,0))),"",INDEX('Buy Forecast by Month'!$B$7:$Z$17,MATCH($F200,'Buy Forecast by Month'!$B$7:$B$17,0),MATCH(ForecastByProduct!$E200,'Buy Forecast by Month'!$B$7:$Z$7,0)))</f>
        <v>#N/A</v>
      </c>
      <c r="I200" s="11"/>
    </row>
    <row r="201" spans="1:9" s="11" customFormat="1">
      <c r="A201" s="13" t="str">
        <f>UsedForPicklists!$C$3</f>
        <v>RUS</v>
      </c>
      <c r="B201" s="13" t="str">
        <f>TEXT('File Input'!$C$11,"yyyymmdd")</f>
        <v>yyyymmdd</v>
      </c>
      <c r="C201" s="37" t="str">
        <f>IF(VALUE(LEFT($E201,4))&lt;YEAR('File Input'!$C$11),"Actual",IF(VALUE(LEFT($E201,4))&gt;YEAR('File Input'!$C$11),"Forecast",IF(VALUE(RIGHT($E201,2))&lt;MONTH('File Input'!$C$11),"Actual","Forecast")))</f>
        <v>Forecast</v>
      </c>
      <c r="D201" s="13" t="str">
        <f>'Buy Forecast by Month'!$B$6</f>
        <v>RU-Russia</v>
      </c>
      <c r="E201" s="13" t="str">
        <f t="shared" si="22"/>
        <v>202211</v>
      </c>
      <c r="F201" s="13" t="s">
        <v>618</v>
      </c>
      <c r="G201" s="35" t="e">
        <f>IF(ISBLANK(INDEX('Buy Forecast by Month'!$B$7:$Z$17,MATCH($F201,'Buy Forecast by Month'!$B$7:$B$17,0),MATCH(ForecastByProduct!$E201,'Buy Forecast by Month'!$B$7:$Z$7,0))),"",INDEX('Buy Forecast by Month'!$B$7:$Z$17,MATCH($F201,'Buy Forecast by Month'!$B$7:$B$17,0),MATCH(ForecastByProduct!$E201,'Buy Forecast by Month'!$B$7:$Z$7,0)))</f>
        <v>#N/A</v>
      </c>
    </row>
    <row r="202" spans="1:9">
      <c r="A202" s="13" t="str">
        <f>UsedForPicklists!$C$3</f>
        <v>RUS</v>
      </c>
      <c r="B202" s="13" t="str">
        <f>TEXT('File Input'!$C$11,"yyyymmdd")</f>
        <v>yyyymmdd</v>
      </c>
      <c r="C202" s="37" t="str">
        <f>IF(VALUE(LEFT($E202,4))&lt;YEAR('File Input'!$C$11),"Actual",IF(VALUE(LEFT($E202,4))&gt;YEAR('File Input'!$C$11),"Forecast",IF(VALUE(RIGHT($E202,2))&lt;MONTH('File Input'!$C$11),"Actual","Forecast")))</f>
        <v>Forecast</v>
      </c>
      <c r="D202" s="13" t="str">
        <f>'Buy Forecast by Month'!$B$6</f>
        <v>RU-Russia</v>
      </c>
      <c r="E202" s="13" t="str">
        <f t="shared" si="22"/>
        <v>202211</v>
      </c>
      <c r="F202" s="13" t="s">
        <v>573</v>
      </c>
      <c r="G202" s="35" t="e">
        <f>IF(ISBLANK(INDEX('Buy Forecast by Month'!$B$7:$Z$17,MATCH($F202,'Buy Forecast by Month'!$B$7:$B$17,0),MATCH(ForecastByProduct!$E202,'Buy Forecast by Month'!$B$7:$Z$7,0))),"",INDEX('Buy Forecast by Month'!$B$7:$Z$17,MATCH($F202,'Buy Forecast by Month'!$B$7:$B$17,0),MATCH(ForecastByProduct!$E202,'Buy Forecast by Month'!$B$7:$Z$7,0)))</f>
        <v>#N/A</v>
      </c>
      <c r="I202" s="11"/>
    </row>
    <row r="203" spans="1:9">
      <c r="A203" s="13" t="str">
        <f>UsedForPicklists!$C$3</f>
        <v>RUS</v>
      </c>
      <c r="B203" s="13" t="str">
        <f>TEXT('File Input'!$C$11,"yyyymmdd")</f>
        <v>yyyymmdd</v>
      </c>
      <c r="C203" s="37" t="str">
        <f>IF(VALUE(LEFT($E203,4))&lt;YEAR('File Input'!$C$11),"Actual",IF(VALUE(LEFT($E203,4))&gt;YEAR('File Input'!$C$11),"Forecast",IF(VALUE(RIGHT($E203,2))&lt;MONTH('File Input'!$C$11),"Actual","Forecast")))</f>
        <v>Forecast</v>
      </c>
      <c r="D203" s="13" t="str">
        <f>'Buy Forecast by Month'!$B$6</f>
        <v>RU-Russia</v>
      </c>
      <c r="E203" s="13" t="str">
        <f t="shared" si="22"/>
        <v>202211</v>
      </c>
      <c r="F203" s="13" t="s">
        <v>854</v>
      </c>
      <c r="G203" s="35" t="e">
        <f>IF(ISBLANK(INDEX('Buy Forecast by Month'!$B$7:$Z$17,MATCH($F203,'Buy Forecast by Month'!$B$7:$B$17,0),MATCH(ForecastByProduct!$E203,'Buy Forecast by Month'!$B$7:$Z$7,0))),"",INDEX('Buy Forecast by Month'!$B$7:$Z$17,MATCH($F203,'Buy Forecast by Month'!$B$7:$B$17,0),MATCH(ForecastByProduct!$E203,'Buy Forecast by Month'!$B$7:$Z$7,0)))</f>
        <v>#N/A</v>
      </c>
      <c r="I203" s="11"/>
    </row>
    <row r="204" spans="1:9">
      <c r="A204" s="13" t="str">
        <f>UsedForPicklists!$C$3</f>
        <v>RUS</v>
      </c>
      <c r="B204" s="13" t="str">
        <f>TEXT('File Input'!$C$11,"yyyymmdd")</f>
        <v>yyyymmdd</v>
      </c>
      <c r="C204" s="37" t="str">
        <f>IF(VALUE(LEFT($E204,4))&lt;YEAR('File Input'!$C$11),"Actual",IF(VALUE(LEFT($E204,4))&gt;YEAR('File Input'!$C$11),"Forecast",IF(VALUE(RIGHT($E204,2))&lt;MONTH('File Input'!$C$11),"Actual","Forecast")))</f>
        <v>Forecast</v>
      </c>
      <c r="D204" s="13" t="str">
        <f>'Buy Forecast by Month'!$B$6</f>
        <v>RU-Russia</v>
      </c>
      <c r="E204" s="13" t="str">
        <f t="shared" si="22"/>
        <v>202211</v>
      </c>
      <c r="F204" s="13" t="s">
        <v>855</v>
      </c>
      <c r="G204" s="35" t="e">
        <f>IF(ISBLANK(INDEX('Buy Forecast by Month'!$B$7:$Z$17,MATCH($F204,'Buy Forecast by Month'!$B$7:$B$17,0),MATCH(ForecastByProduct!$E204,'Buy Forecast by Month'!$B$7:$Z$7,0))),"",INDEX('Buy Forecast by Month'!$B$7:$Z$17,MATCH($F204,'Buy Forecast by Month'!$B$7:$B$17,0),MATCH(ForecastByProduct!$E204,'Buy Forecast by Month'!$B$7:$Z$7,0)))</f>
        <v>#N/A</v>
      </c>
      <c r="I204" s="11"/>
    </row>
    <row r="205" spans="1:9">
      <c r="A205" s="13" t="str">
        <f>UsedForPicklists!$C$3</f>
        <v>RUS</v>
      </c>
      <c r="B205" s="13" t="str">
        <f>TEXT('File Input'!$C$11,"yyyymmdd")</f>
        <v>yyyymmdd</v>
      </c>
      <c r="C205" s="37" t="str">
        <f>IF(VALUE(LEFT($E205,4))&lt;YEAR('File Input'!$C$11),"Actual",IF(VALUE(LEFT($E205,4))&gt;YEAR('File Input'!$C$11),"Forecast",IF(VALUE(RIGHT($E205,2))&lt;MONTH('File Input'!$C$11),"Actual","Forecast")))</f>
        <v>Forecast</v>
      </c>
      <c r="D205" s="13" t="str">
        <f>'Buy Forecast by Month'!$B$6</f>
        <v>RU-Russia</v>
      </c>
      <c r="E205" s="13" t="str">
        <f t="shared" si="22"/>
        <v>202211</v>
      </c>
      <c r="F205" s="13" t="s">
        <v>856</v>
      </c>
      <c r="G205" s="35" t="e">
        <f>IF(ISBLANK(INDEX('Buy Forecast by Month'!$B$7:$Z$17,MATCH($F205,'Buy Forecast by Month'!$B$7:$B$17,0),MATCH(ForecastByProduct!$E205,'Buy Forecast by Month'!$B$7:$Z$7,0))),"",INDEX('Buy Forecast by Month'!$B$7:$Z$17,MATCH($F205,'Buy Forecast by Month'!$B$7:$B$17,0),MATCH(ForecastByProduct!$E205,'Buy Forecast by Month'!$B$7:$Z$7,0)))</f>
        <v>#N/A</v>
      </c>
      <c r="I205" s="11"/>
    </row>
    <row r="206" spans="1:9">
      <c r="A206" s="13" t="str">
        <f>UsedForPicklists!$C$3</f>
        <v>RUS</v>
      </c>
      <c r="B206" s="13" t="str">
        <f>TEXT('File Input'!$C$11,"yyyymmdd")</f>
        <v>yyyymmdd</v>
      </c>
      <c r="C206" s="37" t="str">
        <f>IF(VALUE(LEFT($E206,4))&lt;YEAR('File Input'!$C$11),"Actual",IF(VALUE(LEFT($E206,4))&gt;YEAR('File Input'!$C$11),"Forecast",IF(VALUE(RIGHT($E206,2))&lt;MONTH('File Input'!$C$11),"Actual","Forecast")))</f>
        <v>Forecast</v>
      </c>
      <c r="D206" s="13" t="str">
        <f>'Buy Forecast by Month'!$B$6</f>
        <v>RU-Russia</v>
      </c>
      <c r="E206" s="13" t="str">
        <f t="shared" si="22"/>
        <v>202211</v>
      </c>
      <c r="F206" s="13" t="s">
        <v>564</v>
      </c>
      <c r="G206" s="35" t="e">
        <f>IF(ISBLANK(INDEX('Buy Forecast by Month'!$B$7:$Z$17,MATCH($F206,'Buy Forecast by Month'!$B$7:$B$17,0),MATCH(ForecastByProduct!$E206,'Buy Forecast by Month'!$B$7:$Z$7,0))),"",INDEX('Buy Forecast by Month'!$B$7:$Z$17,MATCH($F206,'Buy Forecast by Month'!$B$7:$B$17,0),MATCH(ForecastByProduct!$E206,'Buy Forecast by Month'!$B$7:$Z$7,0)))</f>
        <v>#N/A</v>
      </c>
      <c r="I206" s="11"/>
    </row>
    <row r="207" spans="1:9">
      <c r="A207" s="13" t="str">
        <f>UsedForPicklists!$C$3</f>
        <v>RUS</v>
      </c>
      <c r="B207" s="13" t="str">
        <f>TEXT('File Input'!$C$11,"yyyymmdd")</f>
        <v>yyyymmdd</v>
      </c>
      <c r="C207" s="37" t="str">
        <f>IF(VALUE(LEFT($E207,4))&lt;YEAR('File Input'!$C$11),"Actual",IF(VALUE(LEFT($E207,4))&gt;YEAR('File Input'!$C$11),"Forecast",IF(VALUE(RIGHT($E207,2))&lt;MONTH('File Input'!$C$11),"Actual","Forecast")))</f>
        <v>Forecast</v>
      </c>
      <c r="D207" s="13" t="str">
        <f>'Buy Forecast by Month'!$B$6</f>
        <v>RU-Russia</v>
      </c>
      <c r="E207" s="13" t="str">
        <f t="shared" si="22"/>
        <v>202211</v>
      </c>
      <c r="F207" s="13" t="s">
        <v>562</v>
      </c>
      <c r="G207" s="35" t="e">
        <f>IF(ISBLANK(INDEX('Buy Forecast by Month'!$B$7:$Z$17,MATCH($F207,'Buy Forecast by Month'!$B$7:$B$17,0),MATCH(ForecastByProduct!$E207,'Buy Forecast by Month'!$B$7:$Z$7,0))),"",INDEX('Buy Forecast by Month'!$B$7:$Z$17,MATCH($F207,'Buy Forecast by Month'!$B$7:$B$17,0),MATCH(ForecastByProduct!$E207,'Buy Forecast by Month'!$B$7:$Z$7,0)))</f>
        <v>#N/A</v>
      </c>
      <c r="I207" s="11"/>
    </row>
    <row r="208" spans="1:9">
      <c r="A208" s="13" t="str">
        <f>UsedForPicklists!$C$3</f>
        <v>RUS</v>
      </c>
      <c r="B208" s="13" t="str">
        <f>TEXT('File Input'!$C$11,"yyyymmdd")</f>
        <v>yyyymmdd</v>
      </c>
      <c r="C208" s="37" t="str">
        <f>IF(VALUE(LEFT($E208,4))&lt;YEAR('File Input'!$C$11),"Actual",IF(VALUE(LEFT($E208,4))&gt;YEAR('File Input'!$C$11),"Forecast",IF(VALUE(RIGHT($E208,2))&lt;MONTH('File Input'!$C$11),"Actual","Forecast")))</f>
        <v>Forecast</v>
      </c>
      <c r="D208" s="13" t="str">
        <f>'Buy Forecast by Month'!$B$6</f>
        <v>RU-Russia</v>
      </c>
      <c r="E208" s="13" t="str">
        <f t="shared" si="22"/>
        <v>202211</v>
      </c>
      <c r="F208" s="13" t="s">
        <v>563</v>
      </c>
      <c r="G208" s="35" t="e">
        <f>IF(ISBLANK(INDEX('Buy Forecast by Month'!$B$7:$Z$17,MATCH($F208,'Buy Forecast by Month'!$B$7:$B$17,0),MATCH(ForecastByProduct!$E208,'Buy Forecast by Month'!$B$7:$Z$7,0))),"",INDEX('Buy Forecast by Month'!$B$7:$Z$17,MATCH($F208,'Buy Forecast by Month'!$B$7:$B$17,0),MATCH(ForecastByProduct!$E208,'Buy Forecast by Month'!$B$7:$Z$7,0)))</f>
        <v>#N/A</v>
      </c>
      <c r="I208" s="11"/>
    </row>
    <row r="209" spans="1:9">
      <c r="A209" s="13" t="str">
        <f>UsedForPicklists!$C$3</f>
        <v>RUS</v>
      </c>
      <c r="B209" s="13" t="str">
        <f>TEXT('File Input'!$C$11,"yyyymmdd")</f>
        <v>yyyymmdd</v>
      </c>
      <c r="C209" s="37" t="str">
        <f>IF(VALUE(LEFT($E209,4))&lt;YEAR('File Input'!$C$11),"Actual",IF(VALUE(LEFT($E209,4))&gt;YEAR('File Input'!$C$11),"Forecast",IF(VALUE(RIGHT($E209,2))&lt;MONTH('File Input'!$C$11),"Actual","Forecast")))</f>
        <v>Forecast</v>
      </c>
      <c r="D209" s="13" t="str">
        <f>'Buy Forecast by Month'!$B$6</f>
        <v>RU-Russia</v>
      </c>
      <c r="E209" s="13" t="str">
        <f t="shared" ref="E209:E217" si="23">TEXT(202212,0)</f>
        <v>202212</v>
      </c>
      <c r="F209" s="13" t="s">
        <v>616</v>
      </c>
      <c r="G209" s="35" t="e">
        <f>IF(ISBLANK(INDEX('Buy Forecast by Month'!$B$7:$Z$17,MATCH($F209,'Buy Forecast by Month'!$B$7:$B$17,0),MATCH(ForecastByProduct!$E209,'Buy Forecast by Month'!$B$7:$Z$7,0))),"",INDEX('Buy Forecast by Month'!$B$7:$Z$17,MATCH($F209,'Buy Forecast by Month'!$B$7:$B$17,0),MATCH(ForecastByProduct!$E209,'Buy Forecast by Month'!$B$7:$Z$7,0)))</f>
        <v>#N/A</v>
      </c>
      <c r="I209" s="11"/>
    </row>
    <row r="210" spans="1:9" s="11" customFormat="1">
      <c r="A210" s="13" t="str">
        <f>UsedForPicklists!$C$3</f>
        <v>RUS</v>
      </c>
      <c r="B210" s="13" t="str">
        <f>TEXT('File Input'!$C$11,"yyyymmdd")</f>
        <v>yyyymmdd</v>
      </c>
      <c r="C210" s="37" t="str">
        <f>IF(VALUE(LEFT($E210,4))&lt;YEAR('File Input'!$C$11),"Actual",IF(VALUE(LEFT($E210,4))&gt;YEAR('File Input'!$C$11),"Forecast",IF(VALUE(RIGHT($E210,2))&lt;MONTH('File Input'!$C$11),"Actual","Forecast")))</f>
        <v>Forecast</v>
      </c>
      <c r="D210" s="13" t="str">
        <f>'Buy Forecast by Month'!$B$6</f>
        <v>RU-Russia</v>
      </c>
      <c r="E210" s="13" t="str">
        <f t="shared" si="23"/>
        <v>202212</v>
      </c>
      <c r="F210" s="13" t="s">
        <v>618</v>
      </c>
      <c r="G210" s="35" t="e">
        <f>IF(ISBLANK(INDEX('Buy Forecast by Month'!$B$7:$Z$17,MATCH($F210,'Buy Forecast by Month'!$B$7:$B$17,0),MATCH(ForecastByProduct!$E210,'Buy Forecast by Month'!$B$7:$Z$7,0))),"",INDEX('Buy Forecast by Month'!$B$7:$Z$17,MATCH($F210,'Buy Forecast by Month'!$B$7:$B$17,0),MATCH(ForecastByProduct!$E210,'Buy Forecast by Month'!$B$7:$Z$7,0)))</f>
        <v>#N/A</v>
      </c>
    </row>
    <row r="211" spans="1:9">
      <c r="A211" s="13" t="str">
        <f>UsedForPicklists!$C$3</f>
        <v>RUS</v>
      </c>
      <c r="B211" s="13" t="str">
        <f>TEXT('File Input'!$C$11,"yyyymmdd")</f>
        <v>yyyymmdd</v>
      </c>
      <c r="C211" s="37" t="str">
        <f>IF(VALUE(LEFT($E211,4))&lt;YEAR('File Input'!$C$11),"Actual",IF(VALUE(LEFT($E211,4))&gt;YEAR('File Input'!$C$11),"Forecast",IF(VALUE(RIGHT($E211,2))&lt;MONTH('File Input'!$C$11),"Actual","Forecast")))</f>
        <v>Forecast</v>
      </c>
      <c r="D211" s="13" t="str">
        <f>'Buy Forecast by Month'!$B$6</f>
        <v>RU-Russia</v>
      </c>
      <c r="E211" s="13" t="str">
        <f t="shared" si="23"/>
        <v>202212</v>
      </c>
      <c r="F211" s="13" t="s">
        <v>573</v>
      </c>
      <c r="G211" s="35" t="e">
        <f>IF(ISBLANK(INDEX('Buy Forecast by Month'!$B$7:$Z$17,MATCH($F211,'Buy Forecast by Month'!$B$7:$B$17,0),MATCH(ForecastByProduct!$E211,'Buy Forecast by Month'!$B$7:$Z$7,0))),"",INDEX('Buy Forecast by Month'!$B$7:$Z$17,MATCH($F211,'Buy Forecast by Month'!$B$7:$B$17,0),MATCH(ForecastByProduct!$E211,'Buy Forecast by Month'!$B$7:$Z$7,0)))</f>
        <v>#N/A</v>
      </c>
      <c r="I211" s="11"/>
    </row>
    <row r="212" spans="1:9">
      <c r="A212" s="13" t="str">
        <f>UsedForPicklists!$C$3</f>
        <v>RUS</v>
      </c>
      <c r="B212" s="13" t="str">
        <f>TEXT('File Input'!$C$11,"yyyymmdd")</f>
        <v>yyyymmdd</v>
      </c>
      <c r="C212" s="37" t="str">
        <f>IF(VALUE(LEFT($E212,4))&lt;YEAR('File Input'!$C$11),"Actual",IF(VALUE(LEFT($E212,4))&gt;YEAR('File Input'!$C$11),"Forecast",IF(VALUE(RIGHT($E212,2))&lt;MONTH('File Input'!$C$11),"Actual","Forecast")))</f>
        <v>Forecast</v>
      </c>
      <c r="D212" s="13" t="str">
        <f>'Buy Forecast by Month'!$B$6</f>
        <v>RU-Russia</v>
      </c>
      <c r="E212" s="13" t="str">
        <f t="shared" si="23"/>
        <v>202212</v>
      </c>
      <c r="F212" s="13" t="s">
        <v>854</v>
      </c>
      <c r="G212" s="35" t="e">
        <f>IF(ISBLANK(INDEX('Buy Forecast by Month'!$B$7:$Z$17,MATCH($F212,'Buy Forecast by Month'!$B$7:$B$17,0),MATCH(ForecastByProduct!$E212,'Buy Forecast by Month'!$B$7:$Z$7,0))),"",INDEX('Buy Forecast by Month'!$B$7:$Z$17,MATCH($F212,'Buy Forecast by Month'!$B$7:$B$17,0),MATCH(ForecastByProduct!$E212,'Buy Forecast by Month'!$B$7:$Z$7,0)))</f>
        <v>#N/A</v>
      </c>
      <c r="I212" s="11"/>
    </row>
    <row r="213" spans="1:9">
      <c r="A213" s="13" t="str">
        <f>UsedForPicklists!$C$3</f>
        <v>RUS</v>
      </c>
      <c r="B213" s="13" t="str">
        <f>TEXT('File Input'!$C$11,"yyyymmdd")</f>
        <v>yyyymmdd</v>
      </c>
      <c r="C213" s="37" t="str">
        <f>IF(VALUE(LEFT($E213,4))&lt;YEAR('File Input'!$C$11),"Actual",IF(VALUE(LEFT($E213,4))&gt;YEAR('File Input'!$C$11),"Forecast",IF(VALUE(RIGHT($E213,2))&lt;MONTH('File Input'!$C$11),"Actual","Forecast")))</f>
        <v>Forecast</v>
      </c>
      <c r="D213" s="13" t="str">
        <f>'Buy Forecast by Month'!$B$6</f>
        <v>RU-Russia</v>
      </c>
      <c r="E213" s="13" t="str">
        <f t="shared" si="23"/>
        <v>202212</v>
      </c>
      <c r="F213" s="13" t="s">
        <v>855</v>
      </c>
      <c r="G213" s="35" t="e">
        <f>IF(ISBLANK(INDEX('Buy Forecast by Month'!$B$7:$Z$17,MATCH($F213,'Buy Forecast by Month'!$B$7:$B$17,0),MATCH(ForecastByProduct!$E213,'Buy Forecast by Month'!$B$7:$Z$7,0))),"",INDEX('Buy Forecast by Month'!$B$7:$Z$17,MATCH($F213,'Buy Forecast by Month'!$B$7:$B$17,0),MATCH(ForecastByProduct!$E213,'Buy Forecast by Month'!$B$7:$Z$7,0)))</f>
        <v>#N/A</v>
      </c>
      <c r="I213" s="11"/>
    </row>
    <row r="214" spans="1:9">
      <c r="A214" s="13" t="str">
        <f>UsedForPicklists!$C$3</f>
        <v>RUS</v>
      </c>
      <c r="B214" s="13" t="str">
        <f>TEXT('File Input'!$C$11,"yyyymmdd")</f>
        <v>yyyymmdd</v>
      </c>
      <c r="C214" s="37" t="str">
        <f>IF(VALUE(LEFT($E214,4))&lt;YEAR('File Input'!$C$11),"Actual",IF(VALUE(LEFT($E214,4))&gt;YEAR('File Input'!$C$11),"Forecast",IF(VALUE(RIGHT($E214,2))&lt;MONTH('File Input'!$C$11),"Actual","Forecast")))</f>
        <v>Forecast</v>
      </c>
      <c r="D214" s="13" t="str">
        <f>'Buy Forecast by Month'!$B$6</f>
        <v>RU-Russia</v>
      </c>
      <c r="E214" s="13" t="str">
        <f t="shared" si="23"/>
        <v>202212</v>
      </c>
      <c r="F214" s="13" t="s">
        <v>856</v>
      </c>
      <c r="G214" s="35" t="e">
        <f>IF(ISBLANK(INDEX('Buy Forecast by Month'!$B$7:$Z$17,MATCH($F214,'Buy Forecast by Month'!$B$7:$B$17,0),MATCH(ForecastByProduct!$E214,'Buy Forecast by Month'!$B$7:$Z$7,0))),"",INDEX('Buy Forecast by Month'!$B$7:$Z$17,MATCH($F214,'Buy Forecast by Month'!$B$7:$B$17,0),MATCH(ForecastByProduct!$E214,'Buy Forecast by Month'!$B$7:$Z$7,0)))</f>
        <v>#N/A</v>
      </c>
      <c r="I214" s="11"/>
    </row>
    <row r="215" spans="1:9">
      <c r="A215" s="13" t="str">
        <f>UsedForPicklists!$C$3</f>
        <v>RUS</v>
      </c>
      <c r="B215" s="13" t="str">
        <f>TEXT('File Input'!$C$11,"yyyymmdd")</f>
        <v>yyyymmdd</v>
      </c>
      <c r="C215" s="37" t="str">
        <f>IF(VALUE(LEFT($E215,4))&lt;YEAR('File Input'!$C$11),"Actual",IF(VALUE(LEFT($E215,4))&gt;YEAR('File Input'!$C$11),"Forecast",IF(VALUE(RIGHT($E215,2))&lt;MONTH('File Input'!$C$11),"Actual","Forecast")))</f>
        <v>Forecast</v>
      </c>
      <c r="D215" s="13" t="str">
        <f>'Buy Forecast by Month'!$B$6</f>
        <v>RU-Russia</v>
      </c>
      <c r="E215" s="13" t="str">
        <f t="shared" si="23"/>
        <v>202212</v>
      </c>
      <c r="F215" s="13" t="s">
        <v>564</v>
      </c>
      <c r="G215" s="35" t="e">
        <f>IF(ISBLANK(INDEX('Buy Forecast by Month'!$B$7:$Z$17,MATCH($F215,'Buy Forecast by Month'!$B$7:$B$17,0),MATCH(ForecastByProduct!$E215,'Buy Forecast by Month'!$B$7:$Z$7,0))),"",INDEX('Buy Forecast by Month'!$B$7:$Z$17,MATCH($F215,'Buy Forecast by Month'!$B$7:$B$17,0),MATCH(ForecastByProduct!$E215,'Buy Forecast by Month'!$B$7:$Z$7,0)))</f>
        <v>#N/A</v>
      </c>
      <c r="I215" s="11"/>
    </row>
    <row r="216" spans="1:9">
      <c r="A216" s="13" t="str">
        <f>UsedForPicklists!$C$3</f>
        <v>RUS</v>
      </c>
      <c r="B216" s="13" t="str">
        <f>TEXT('File Input'!$C$11,"yyyymmdd")</f>
        <v>yyyymmdd</v>
      </c>
      <c r="C216" s="37" t="str">
        <f>IF(VALUE(LEFT($E216,4))&lt;YEAR('File Input'!$C$11),"Actual",IF(VALUE(LEFT($E216,4))&gt;YEAR('File Input'!$C$11),"Forecast",IF(VALUE(RIGHT($E216,2))&lt;MONTH('File Input'!$C$11),"Actual","Forecast")))</f>
        <v>Forecast</v>
      </c>
      <c r="D216" s="13" t="str">
        <f>'Buy Forecast by Month'!$B$6</f>
        <v>RU-Russia</v>
      </c>
      <c r="E216" s="13" t="str">
        <f t="shared" si="23"/>
        <v>202212</v>
      </c>
      <c r="F216" s="13" t="s">
        <v>562</v>
      </c>
      <c r="G216" s="35" t="e">
        <f>IF(ISBLANK(INDEX('Buy Forecast by Month'!$B$7:$Z$17,MATCH($F216,'Buy Forecast by Month'!$B$7:$B$17,0),MATCH(ForecastByProduct!$E216,'Buy Forecast by Month'!$B$7:$Z$7,0))),"",INDEX('Buy Forecast by Month'!$B$7:$Z$17,MATCH($F216,'Buy Forecast by Month'!$B$7:$B$17,0),MATCH(ForecastByProduct!$E216,'Buy Forecast by Month'!$B$7:$Z$7,0)))</f>
        <v>#N/A</v>
      </c>
      <c r="I216" s="11"/>
    </row>
    <row r="217" spans="1:9">
      <c r="A217" s="13" t="str">
        <f>UsedForPicklists!$C$3</f>
        <v>RUS</v>
      </c>
      <c r="B217" s="13" t="str">
        <f>TEXT('File Input'!$C$11,"yyyymmdd")</f>
        <v>yyyymmdd</v>
      </c>
      <c r="C217" s="37" t="str">
        <f>IF(VALUE(LEFT($E217,4))&lt;YEAR('File Input'!$C$11),"Actual",IF(VALUE(LEFT($E217,4))&gt;YEAR('File Input'!$C$11),"Forecast",IF(VALUE(RIGHT($E217,2))&lt;MONTH('File Input'!$C$11),"Actual","Forecast")))</f>
        <v>Forecast</v>
      </c>
      <c r="D217" s="13" t="str">
        <f>'Buy Forecast by Month'!$B$6</f>
        <v>RU-Russia</v>
      </c>
      <c r="E217" s="13" t="str">
        <f t="shared" si="23"/>
        <v>202212</v>
      </c>
      <c r="F217" s="13" t="s">
        <v>563</v>
      </c>
      <c r="G217" s="35" t="e">
        <f>IF(ISBLANK(INDEX('Buy Forecast by Month'!$B$7:$Z$17,MATCH($F217,'Buy Forecast by Month'!$B$7:$B$17,0),MATCH(ForecastByProduct!$E217,'Buy Forecast by Month'!$B$7:$Z$7,0))),"",INDEX('Buy Forecast by Month'!$B$7:$Z$17,MATCH($F217,'Buy Forecast by Month'!$B$7:$B$17,0),MATCH(ForecastByProduct!$E217,'Buy Forecast by Month'!$B$7:$Z$7,0)))</f>
        <v>#N/A</v>
      </c>
      <c r="I217" s="11"/>
    </row>
    <row r="218" spans="1:9">
      <c r="A218" s="13" t="str">
        <f>UsedForPicklists!$C$3</f>
        <v>RUS</v>
      </c>
      <c r="B218" s="13" t="str">
        <f>TEXT('File Input'!$C$11,"yyyymmdd")</f>
        <v>yyyymmdd</v>
      </c>
      <c r="C218" s="37" t="s">
        <v>558</v>
      </c>
      <c r="D218" s="13" t="str">
        <f>'Buy Forecast by Month'!$B$6</f>
        <v>RU-Russia</v>
      </c>
      <c r="E218" s="13" t="str">
        <f t="shared" ref="E218:E226" si="24">TEXT(202101,0)</f>
        <v>202101</v>
      </c>
      <c r="F218" s="13" t="s">
        <v>616</v>
      </c>
      <c r="G218" s="35" t="e">
        <f>IF(ISBLANK(INDEX('Buy Forecast by Month'!$B$28:$Z$38,MATCH($F218,'Buy Forecast by Month'!$B$28:$B$38,0),MATCH(ForecastByProduct!$E218,'Buy Forecast by Month'!$B$28:$Z$28,0))),"",INDEX('Buy Forecast by Month'!$B$28:$Z$38,MATCH($F218,'Buy Forecast by Month'!$B$28:$B$38,0),MATCH(ForecastByProduct!$E218,'Buy Forecast by Month'!$B$28:$Z$28,0)))</f>
        <v>#N/A</v>
      </c>
      <c r="I218" s="11"/>
    </row>
    <row r="219" spans="1:9" s="11" customFormat="1">
      <c r="A219" s="13" t="str">
        <f>UsedForPicklists!$C$3</f>
        <v>RUS</v>
      </c>
      <c r="B219" s="13" t="str">
        <f>TEXT('File Input'!$C$11,"yyyymmdd")</f>
        <v>yyyymmdd</v>
      </c>
      <c r="C219" s="37" t="s">
        <v>558</v>
      </c>
      <c r="D219" s="13" t="str">
        <f>'Buy Forecast by Month'!$B$6</f>
        <v>RU-Russia</v>
      </c>
      <c r="E219" s="13" t="str">
        <f t="shared" si="24"/>
        <v>202101</v>
      </c>
      <c r="F219" s="13" t="s">
        <v>618</v>
      </c>
      <c r="G219" s="35" t="e">
        <f>IF(ISBLANK(INDEX('Buy Forecast by Month'!$B$28:$Z$38,MATCH($F219,'Buy Forecast by Month'!$B$28:$B$38,0),MATCH(ForecastByProduct!$E219,'Buy Forecast by Month'!$B$28:$Z$28,0))),"",INDEX('Buy Forecast by Month'!$B$28:$Z$38,MATCH($F219,'Buy Forecast by Month'!$B$28:$B$38,0),MATCH(ForecastByProduct!$E219,'Buy Forecast by Month'!$B$28:$Z$28,0)))</f>
        <v>#N/A</v>
      </c>
    </row>
    <row r="220" spans="1:9">
      <c r="A220" s="13" t="str">
        <f>UsedForPicklists!$C$3</f>
        <v>RUS</v>
      </c>
      <c r="B220" s="13" t="str">
        <f>TEXT('File Input'!$C$11,"yyyymmdd")</f>
        <v>yyyymmdd</v>
      </c>
      <c r="C220" s="37" t="s">
        <v>558</v>
      </c>
      <c r="D220" s="13" t="str">
        <f>'Buy Forecast by Month'!$B$6</f>
        <v>RU-Russia</v>
      </c>
      <c r="E220" s="13" t="str">
        <f t="shared" si="24"/>
        <v>202101</v>
      </c>
      <c r="F220" s="13" t="s">
        <v>573</v>
      </c>
      <c r="G220" s="35" t="e">
        <f>IF(ISBLANK(INDEX('Buy Forecast by Month'!$B$28:$Z$38,MATCH($F220,'Buy Forecast by Month'!$B$28:$B$38,0),MATCH(ForecastByProduct!$E220,'Buy Forecast by Month'!$B$28:$Z$28,0))),"",INDEX('Buy Forecast by Month'!$B$28:$Z$38,MATCH($F220,'Buy Forecast by Month'!$B$28:$B$38,0),MATCH(ForecastByProduct!$E220,'Buy Forecast by Month'!$B$28:$Z$28,0)))</f>
        <v>#N/A</v>
      </c>
      <c r="I220" s="11"/>
    </row>
    <row r="221" spans="1:9">
      <c r="A221" s="13" t="str">
        <f>UsedForPicklists!$C$3</f>
        <v>RUS</v>
      </c>
      <c r="B221" s="13" t="str">
        <f>TEXT('File Input'!$C$11,"yyyymmdd")</f>
        <v>yyyymmdd</v>
      </c>
      <c r="C221" s="37" t="s">
        <v>558</v>
      </c>
      <c r="D221" s="13" t="str">
        <f>'Buy Forecast by Month'!$B$6</f>
        <v>RU-Russia</v>
      </c>
      <c r="E221" s="13" t="str">
        <f t="shared" si="24"/>
        <v>202101</v>
      </c>
      <c r="F221" s="13" t="s">
        <v>854</v>
      </c>
      <c r="G221" s="35" t="e">
        <f>IF(ISBLANK(INDEX('Buy Forecast by Month'!$B$28:$Z$38,MATCH($F221,'Buy Forecast by Month'!$B$28:$B$38,0),MATCH(ForecastByProduct!$E221,'Buy Forecast by Month'!$B$28:$Z$28,0))),"",INDEX('Buy Forecast by Month'!$B$28:$Z$38,MATCH($F221,'Buy Forecast by Month'!$B$28:$B$38,0),MATCH(ForecastByProduct!$E221,'Buy Forecast by Month'!$B$28:$Z$28,0)))</f>
        <v>#N/A</v>
      </c>
      <c r="I221" s="11"/>
    </row>
    <row r="222" spans="1:9">
      <c r="A222" s="13" t="str">
        <f>UsedForPicklists!$C$3</f>
        <v>RUS</v>
      </c>
      <c r="B222" s="13" t="str">
        <f>TEXT('File Input'!$C$11,"yyyymmdd")</f>
        <v>yyyymmdd</v>
      </c>
      <c r="C222" s="37" t="s">
        <v>558</v>
      </c>
      <c r="D222" s="13" t="str">
        <f>'Buy Forecast by Month'!$B$6</f>
        <v>RU-Russia</v>
      </c>
      <c r="E222" s="13" t="str">
        <f t="shared" si="24"/>
        <v>202101</v>
      </c>
      <c r="F222" s="13" t="s">
        <v>855</v>
      </c>
      <c r="G222" s="35" t="e">
        <f>IF(ISBLANK(INDEX('Buy Forecast by Month'!$B$28:$Z$38,MATCH($F222,'Buy Forecast by Month'!$B$28:$B$38,0),MATCH(ForecastByProduct!$E222,'Buy Forecast by Month'!$B$28:$Z$28,0))),"",INDEX('Buy Forecast by Month'!$B$28:$Z$38,MATCH($F222,'Buy Forecast by Month'!$B$28:$B$38,0),MATCH(ForecastByProduct!$E222,'Buy Forecast by Month'!$B$28:$Z$28,0)))</f>
        <v>#N/A</v>
      </c>
      <c r="I222" s="11"/>
    </row>
    <row r="223" spans="1:9">
      <c r="A223" s="13" t="str">
        <f>UsedForPicklists!$C$3</f>
        <v>RUS</v>
      </c>
      <c r="B223" s="13" t="str">
        <f>TEXT('File Input'!$C$11,"yyyymmdd")</f>
        <v>yyyymmdd</v>
      </c>
      <c r="C223" s="37" t="s">
        <v>558</v>
      </c>
      <c r="D223" s="13" t="str">
        <f>'Buy Forecast by Month'!$B$6</f>
        <v>RU-Russia</v>
      </c>
      <c r="E223" s="13" t="str">
        <f t="shared" si="24"/>
        <v>202101</v>
      </c>
      <c r="F223" s="13" t="s">
        <v>856</v>
      </c>
      <c r="G223" s="35" t="e">
        <f>IF(ISBLANK(INDEX('Buy Forecast by Month'!$B$28:$Z$38,MATCH($F223,'Buy Forecast by Month'!$B$28:$B$38,0),MATCH(ForecastByProduct!$E223,'Buy Forecast by Month'!$B$28:$Z$28,0))),"",INDEX('Buy Forecast by Month'!$B$28:$Z$38,MATCH($F223,'Buy Forecast by Month'!$B$28:$B$38,0),MATCH(ForecastByProduct!$E223,'Buy Forecast by Month'!$B$28:$Z$28,0)))</f>
        <v>#N/A</v>
      </c>
      <c r="I223" s="11"/>
    </row>
    <row r="224" spans="1:9">
      <c r="A224" s="13" t="str">
        <f>UsedForPicklists!$C$3</f>
        <v>RUS</v>
      </c>
      <c r="B224" s="13" t="str">
        <f>TEXT('File Input'!$C$11,"yyyymmdd")</f>
        <v>yyyymmdd</v>
      </c>
      <c r="C224" s="37" t="s">
        <v>558</v>
      </c>
      <c r="D224" s="13" t="str">
        <f>'Buy Forecast by Month'!$B$6</f>
        <v>RU-Russia</v>
      </c>
      <c r="E224" s="13" t="str">
        <f t="shared" si="24"/>
        <v>202101</v>
      </c>
      <c r="F224" s="13" t="s">
        <v>564</v>
      </c>
      <c r="G224" s="35" t="e">
        <f>IF(ISBLANK(INDEX('Buy Forecast by Month'!$B$28:$Z$38,MATCH($F224,'Buy Forecast by Month'!$B$28:$B$38,0),MATCH(ForecastByProduct!$E224,'Buy Forecast by Month'!$B$28:$Z$28,0))),"",INDEX('Buy Forecast by Month'!$B$28:$Z$38,MATCH($F224,'Buy Forecast by Month'!$B$28:$B$38,0),MATCH(ForecastByProduct!$E224,'Buy Forecast by Month'!$B$28:$Z$28,0)))</f>
        <v>#N/A</v>
      </c>
      <c r="I224" s="11"/>
    </row>
    <row r="225" spans="1:9">
      <c r="A225" s="13" t="str">
        <f>UsedForPicklists!$C$3</f>
        <v>RUS</v>
      </c>
      <c r="B225" s="13" t="str">
        <f>TEXT('File Input'!$C$11,"yyyymmdd")</f>
        <v>yyyymmdd</v>
      </c>
      <c r="C225" s="37" t="s">
        <v>558</v>
      </c>
      <c r="D225" s="13" t="str">
        <f>'Buy Forecast by Month'!$B$6</f>
        <v>RU-Russia</v>
      </c>
      <c r="E225" s="13" t="str">
        <f t="shared" si="24"/>
        <v>202101</v>
      </c>
      <c r="F225" s="13" t="s">
        <v>562</v>
      </c>
      <c r="G225" s="35" t="e">
        <f>IF(ISBLANK(INDEX('Buy Forecast by Month'!$B$28:$Z$38,MATCH($F225,'Buy Forecast by Month'!$B$28:$B$38,0),MATCH(ForecastByProduct!$E225,'Buy Forecast by Month'!$B$28:$Z$28,0))),"",INDEX('Buy Forecast by Month'!$B$28:$Z$38,MATCH($F225,'Buy Forecast by Month'!$B$28:$B$38,0),MATCH(ForecastByProduct!$E225,'Buy Forecast by Month'!$B$28:$Z$28,0)))</f>
        <v>#N/A</v>
      </c>
      <c r="I225" s="11"/>
    </row>
    <row r="226" spans="1:9">
      <c r="A226" s="13" t="str">
        <f>UsedForPicklists!$C$3</f>
        <v>RUS</v>
      </c>
      <c r="B226" s="13" t="str">
        <f>TEXT('File Input'!$C$11,"yyyymmdd")</f>
        <v>yyyymmdd</v>
      </c>
      <c r="C226" s="37" t="s">
        <v>558</v>
      </c>
      <c r="D226" s="13" t="str">
        <f>'Buy Forecast by Month'!$B$6</f>
        <v>RU-Russia</v>
      </c>
      <c r="E226" s="13" t="str">
        <f t="shared" si="24"/>
        <v>202101</v>
      </c>
      <c r="F226" s="13" t="s">
        <v>563</v>
      </c>
      <c r="G226" s="35" t="e">
        <f>IF(ISBLANK(INDEX('Buy Forecast by Month'!$B$28:$Z$38,MATCH($F226,'Buy Forecast by Month'!$B$28:$B$38,0),MATCH(ForecastByProduct!$E226,'Buy Forecast by Month'!$B$28:$Z$28,0))),"",INDEX('Buy Forecast by Month'!$B$28:$Z$38,MATCH($F226,'Buy Forecast by Month'!$B$28:$B$38,0),MATCH(ForecastByProduct!$E226,'Buy Forecast by Month'!$B$28:$Z$28,0)))</f>
        <v>#N/A</v>
      </c>
      <c r="I226" s="11"/>
    </row>
    <row r="227" spans="1:9">
      <c r="A227" s="13" t="str">
        <f>UsedForPicklists!$C$3</f>
        <v>RUS</v>
      </c>
      <c r="B227" s="13" t="str">
        <f>TEXT('File Input'!$C$11,"yyyymmdd")</f>
        <v>yyyymmdd</v>
      </c>
      <c r="C227" s="37" t="s">
        <v>558</v>
      </c>
      <c r="D227" s="13" t="str">
        <f>'Buy Forecast by Month'!$B$6</f>
        <v>RU-Russia</v>
      </c>
      <c r="E227" s="13" t="str">
        <f t="shared" ref="E227:E235" si="25">TEXT(202102,0)</f>
        <v>202102</v>
      </c>
      <c r="F227" s="13" t="s">
        <v>616</v>
      </c>
      <c r="G227" s="35" t="e">
        <f>IF(ISBLANK(INDEX('Buy Forecast by Month'!$B$28:$Z$38,MATCH($F227,'Buy Forecast by Month'!$B$28:$B$38,0),MATCH(ForecastByProduct!$E227,'Buy Forecast by Month'!$B$28:$Z$28,0))),"",INDEX('Buy Forecast by Month'!$B$28:$Z$38,MATCH($F227,'Buy Forecast by Month'!$B$28:$B$38,0),MATCH(ForecastByProduct!$E227,'Buy Forecast by Month'!$B$28:$Z$28,0)))</f>
        <v>#N/A</v>
      </c>
      <c r="I227" s="11"/>
    </row>
    <row r="228" spans="1:9" s="11" customFormat="1">
      <c r="A228" s="13" t="str">
        <f>UsedForPicklists!$C$3</f>
        <v>RUS</v>
      </c>
      <c r="B228" s="13" t="str">
        <f>TEXT('File Input'!$C$11,"yyyymmdd")</f>
        <v>yyyymmdd</v>
      </c>
      <c r="C228" s="37" t="s">
        <v>558</v>
      </c>
      <c r="D228" s="13" t="str">
        <f>'Buy Forecast by Month'!$B$6</f>
        <v>RU-Russia</v>
      </c>
      <c r="E228" s="13" t="str">
        <f t="shared" si="25"/>
        <v>202102</v>
      </c>
      <c r="F228" s="13" t="s">
        <v>618</v>
      </c>
      <c r="G228" s="35" t="e">
        <f>IF(ISBLANK(INDEX('Buy Forecast by Month'!$B$28:$Z$38,MATCH($F228,'Buy Forecast by Month'!$B$28:$B$38,0),MATCH(ForecastByProduct!$E228,'Buy Forecast by Month'!$B$28:$Z$28,0))),"",INDEX('Buy Forecast by Month'!$B$28:$Z$38,MATCH($F228,'Buy Forecast by Month'!$B$28:$B$38,0),MATCH(ForecastByProduct!$E228,'Buy Forecast by Month'!$B$28:$Z$28,0)))</f>
        <v>#N/A</v>
      </c>
    </row>
    <row r="229" spans="1:9">
      <c r="A229" s="13" t="str">
        <f>UsedForPicklists!$C$3</f>
        <v>RUS</v>
      </c>
      <c r="B229" s="13" t="str">
        <f>TEXT('File Input'!$C$11,"yyyymmdd")</f>
        <v>yyyymmdd</v>
      </c>
      <c r="C229" s="37" t="s">
        <v>558</v>
      </c>
      <c r="D229" s="13" t="str">
        <f>'Buy Forecast by Month'!$B$6</f>
        <v>RU-Russia</v>
      </c>
      <c r="E229" s="13" t="str">
        <f t="shared" si="25"/>
        <v>202102</v>
      </c>
      <c r="F229" s="13" t="s">
        <v>573</v>
      </c>
      <c r="G229" s="35" t="e">
        <f>IF(ISBLANK(INDEX('Buy Forecast by Month'!$B$28:$Z$38,MATCH($F229,'Buy Forecast by Month'!$B$28:$B$38,0),MATCH(ForecastByProduct!$E229,'Buy Forecast by Month'!$B$28:$Z$28,0))),"",INDEX('Buy Forecast by Month'!$B$28:$Z$38,MATCH($F229,'Buy Forecast by Month'!$B$28:$B$38,0),MATCH(ForecastByProduct!$E229,'Buy Forecast by Month'!$B$28:$Z$28,0)))</f>
        <v>#N/A</v>
      </c>
      <c r="I229" s="11"/>
    </row>
    <row r="230" spans="1:9">
      <c r="A230" s="13" t="str">
        <f>UsedForPicklists!$C$3</f>
        <v>RUS</v>
      </c>
      <c r="B230" s="13" t="str">
        <f>TEXT('File Input'!$C$11,"yyyymmdd")</f>
        <v>yyyymmdd</v>
      </c>
      <c r="C230" s="37" t="s">
        <v>558</v>
      </c>
      <c r="D230" s="13" t="str">
        <f>'Buy Forecast by Month'!$B$6</f>
        <v>RU-Russia</v>
      </c>
      <c r="E230" s="13" t="str">
        <f t="shared" si="25"/>
        <v>202102</v>
      </c>
      <c r="F230" s="13" t="s">
        <v>854</v>
      </c>
      <c r="G230" s="35" t="e">
        <f>IF(ISBLANK(INDEX('Buy Forecast by Month'!$B$28:$Z$38,MATCH($F230,'Buy Forecast by Month'!$B$28:$B$38,0),MATCH(ForecastByProduct!$E230,'Buy Forecast by Month'!$B$28:$Z$28,0))),"",INDEX('Buy Forecast by Month'!$B$28:$Z$38,MATCH($F230,'Buy Forecast by Month'!$B$28:$B$38,0),MATCH(ForecastByProduct!$E230,'Buy Forecast by Month'!$B$28:$Z$28,0)))</f>
        <v>#N/A</v>
      </c>
      <c r="I230" s="11"/>
    </row>
    <row r="231" spans="1:9">
      <c r="A231" s="13" t="str">
        <f>UsedForPicklists!$C$3</f>
        <v>RUS</v>
      </c>
      <c r="B231" s="13" t="str">
        <f>TEXT('File Input'!$C$11,"yyyymmdd")</f>
        <v>yyyymmdd</v>
      </c>
      <c r="C231" s="37" t="s">
        <v>558</v>
      </c>
      <c r="D231" s="13" t="str">
        <f>'Buy Forecast by Month'!$B$6</f>
        <v>RU-Russia</v>
      </c>
      <c r="E231" s="13" t="str">
        <f t="shared" si="25"/>
        <v>202102</v>
      </c>
      <c r="F231" s="13" t="s">
        <v>855</v>
      </c>
      <c r="G231" s="35" t="e">
        <f>IF(ISBLANK(INDEX('Buy Forecast by Month'!$B$28:$Z$38,MATCH($F231,'Buy Forecast by Month'!$B$28:$B$38,0),MATCH(ForecastByProduct!$E231,'Buy Forecast by Month'!$B$28:$Z$28,0))),"",INDEX('Buy Forecast by Month'!$B$28:$Z$38,MATCH($F231,'Buy Forecast by Month'!$B$28:$B$38,0),MATCH(ForecastByProduct!$E231,'Buy Forecast by Month'!$B$28:$Z$28,0)))</f>
        <v>#N/A</v>
      </c>
      <c r="I231" s="11"/>
    </row>
    <row r="232" spans="1:9">
      <c r="A232" s="13" t="str">
        <f>UsedForPicklists!$C$3</f>
        <v>RUS</v>
      </c>
      <c r="B232" s="13" t="str">
        <f>TEXT('File Input'!$C$11,"yyyymmdd")</f>
        <v>yyyymmdd</v>
      </c>
      <c r="C232" s="37" t="s">
        <v>558</v>
      </c>
      <c r="D232" s="13" t="str">
        <f>'Buy Forecast by Month'!$B$6</f>
        <v>RU-Russia</v>
      </c>
      <c r="E232" s="13" t="str">
        <f t="shared" si="25"/>
        <v>202102</v>
      </c>
      <c r="F232" s="13" t="s">
        <v>856</v>
      </c>
      <c r="G232" s="35" t="e">
        <f>IF(ISBLANK(INDEX('Buy Forecast by Month'!$B$28:$Z$38,MATCH($F232,'Buy Forecast by Month'!$B$28:$B$38,0),MATCH(ForecastByProduct!$E232,'Buy Forecast by Month'!$B$28:$Z$28,0))),"",INDEX('Buy Forecast by Month'!$B$28:$Z$38,MATCH($F232,'Buy Forecast by Month'!$B$28:$B$38,0),MATCH(ForecastByProduct!$E232,'Buy Forecast by Month'!$B$28:$Z$28,0)))</f>
        <v>#N/A</v>
      </c>
      <c r="I232" s="11"/>
    </row>
    <row r="233" spans="1:9">
      <c r="A233" s="13" t="str">
        <f>UsedForPicklists!$C$3</f>
        <v>RUS</v>
      </c>
      <c r="B233" s="13" t="str">
        <f>TEXT('File Input'!$C$11,"yyyymmdd")</f>
        <v>yyyymmdd</v>
      </c>
      <c r="C233" s="37" t="s">
        <v>558</v>
      </c>
      <c r="D233" s="13" t="str">
        <f>'Buy Forecast by Month'!$B$6</f>
        <v>RU-Russia</v>
      </c>
      <c r="E233" s="13" t="str">
        <f t="shared" si="25"/>
        <v>202102</v>
      </c>
      <c r="F233" s="13" t="s">
        <v>564</v>
      </c>
      <c r="G233" s="35" t="e">
        <f>IF(ISBLANK(INDEX('Buy Forecast by Month'!$B$28:$Z$38,MATCH($F233,'Buy Forecast by Month'!$B$28:$B$38,0),MATCH(ForecastByProduct!$E233,'Buy Forecast by Month'!$B$28:$Z$28,0))),"",INDEX('Buy Forecast by Month'!$B$28:$Z$38,MATCH($F233,'Buy Forecast by Month'!$B$28:$B$38,0),MATCH(ForecastByProduct!$E233,'Buy Forecast by Month'!$B$28:$Z$28,0)))</f>
        <v>#N/A</v>
      </c>
      <c r="I233" s="11"/>
    </row>
    <row r="234" spans="1:9">
      <c r="A234" s="13" t="str">
        <f>UsedForPicklists!$C$3</f>
        <v>RUS</v>
      </c>
      <c r="B234" s="13" t="str">
        <f>TEXT('File Input'!$C$11,"yyyymmdd")</f>
        <v>yyyymmdd</v>
      </c>
      <c r="C234" s="37" t="s">
        <v>558</v>
      </c>
      <c r="D234" s="13" t="str">
        <f>'Buy Forecast by Month'!$B$6</f>
        <v>RU-Russia</v>
      </c>
      <c r="E234" s="13" t="str">
        <f t="shared" si="25"/>
        <v>202102</v>
      </c>
      <c r="F234" s="13" t="s">
        <v>562</v>
      </c>
      <c r="G234" s="35" t="e">
        <f>IF(ISBLANK(INDEX('Buy Forecast by Month'!$B$28:$Z$38,MATCH($F234,'Buy Forecast by Month'!$B$28:$B$38,0),MATCH(ForecastByProduct!$E234,'Buy Forecast by Month'!$B$28:$Z$28,0))),"",INDEX('Buy Forecast by Month'!$B$28:$Z$38,MATCH($F234,'Buy Forecast by Month'!$B$28:$B$38,0),MATCH(ForecastByProduct!$E234,'Buy Forecast by Month'!$B$28:$Z$28,0)))</f>
        <v>#N/A</v>
      </c>
      <c r="I234" s="11"/>
    </row>
    <row r="235" spans="1:9">
      <c r="A235" s="13" t="str">
        <f>UsedForPicklists!$C$3</f>
        <v>RUS</v>
      </c>
      <c r="B235" s="13" t="str">
        <f>TEXT('File Input'!$C$11,"yyyymmdd")</f>
        <v>yyyymmdd</v>
      </c>
      <c r="C235" s="37" t="s">
        <v>558</v>
      </c>
      <c r="D235" s="13" t="str">
        <f>'Buy Forecast by Month'!$B$6</f>
        <v>RU-Russia</v>
      </c>
      <c r="E235" s="13" t="str">
        <f t="shared" si="25"/>
        <v>202102</v>
      </c>
      <c r="F235" s="13" t="s">
        <v>563</v>
      </c>
      <c r="G235" s="35" t="e">
        <f>IF(ISBLANK(INDEX('Buy Forecast by Month'!$B$28:$Z$38,MATCH($F235,'Buy Forecast by Month'!$B$28:$B$38,0),MATCH(ForecastByProduct!$E235,'Buy Forecast by Month'!$B$28:$Z$28,0))),"",INDEX('Buy Forecast by Month'!$B$28:$Z$38,MATCH($F235,'Buy Forecast by Month'!$B$28:$B$38,0),MATCH(ForecastByProduct!$E235,'Buy Forecast by Month'!$B$28:$Z$28,0)))</f>
        <v>#N/A</v>
      </c>
      <c r="I235" s="11"/>
    </row>
    <row r="236" spans="1:9">
      <c r="A236" s="13" t="str">
        <f>UsedForPicklists!$C$3</f>
        <v>RUS</v>
      </c>
      <c r="B236" s="13" t="str">
        <f>TEXT('File Input'!$C$11,"yyyymmdd")</f>
        <v>yyyymmdd</v>
      </c>
      <c r="C236" s="37" t="s">
        <v>558</v>
      </c>
      <c r="D236" s="13" t="str">
        <f>'Buy Forecast by Month'!$B$6</f>
        <v>RU-Russia</v>
      </c>
      <c r="E236" s="13" t="str">
        <f t="shared" ref="E236:E244" si="26">TEXT(202103,0)</f>
        <v>202103</v>
      </c>
      <c r="F236" s="13" t="s">
        <v>616</v>
      </c>
      <c r="G236" s="35" t="e">
        <f>IF(ISBLANK(INDEX('Buy Forecast by Month'!$B$28:$Z$38,MATCH($F236,'Buy Forecast by Month'!$B$28:$B$38,0),MATCH(ForecastByProduct!$E236,'Buy Forecast by Month'!$B$28:$Z$28,0))),"",INDEX('Buy Forecast by Month'!$B$28:$Z$38,MATCH($F236,'Buy Forecast by Month'!$B$28:$B$38,0),MATCH(ForecastByProduct!$E236,'Buy Forecast by Month'!$B$28:$Z$28,0)))</f>
        <v>#N/A</v>
      </c>
      <c r="I236" s="11"/>
    </row>
    <row r="237" spans="1:9" s="11" customFormat="1">
      <c r="A237" s="13" t="str">
        <f>UsedForPicklists!$C$3</f>
        <v>RUS</v>
      </c>
      <c r="B237" s="13" t="str">
        <f>TEXT('File Input'!$C$11,"yyyymmdd")</f>
        <v>yyyymmdd</v>
      </c>
      <c r="C237" s="37" t="s">
        <v>558</v>
      </c>
      <c r="D237" s="13" t="str">
        <f>'Buy Forecast by Month'!$B$6</f>
        <v>RU-Russia</v>
      </c>
      <c r="E237" s="13" t="str">
        <f t="shared" si="26"/>
        <v>202103</v>
      </c>
      <c r="F237" s="13" t="s">
        <v>618</v>
      </c>
      <c r="G237" s="35" t="e">
        <f>IF(ISBLANK(INDEX('Buy Forecast by Month'!$B$28:$Z$38,MATCH($F237,'Buy Forecast by Month'!$B$28:$B$38,0),MATCH(ForecastByProduct!$E237,'Buy Forecast by Month'!$B$28:$Z$28,0))),"",INDEX('Buy Forecast by Month'!$B$28:$Z$38,MATCH($F237,'Buy Forecast by Month'!$B$28:$B$38,0),MATCH(ForecastByProduct!$E237,'Buy Forecast by Month'!$B$28:$Z$28,0)))</f>
        <v>#N/A</v>
      </c>
    </row>
    <row r="238" spans="1:9">
      <c r="A238" s="13" t="str">
        <f>UsedForPicklists!$C$3</f>
        <v>RUS</v>
      </c>
      <c r="B238" s="13" t="str">
        <f>TEXT('File Input'!$C$11,"yyyymmdd")</f>
        <v>yyyymmdd</v>
      </c>
      <c r="C238" s="37" t="s">
        <v>558</v>
      </c>
      <c r="D238" s="13" t="str">
        <f>'Buy Forecast by Month'!$B$6</f>
        <v>RU-Russia</v>
      </c>
      <c r="E238" s="13" t="str">
        <f t="shared" si="26"/>
        <v>202103</v>
      </c>
      <c r="F238" s="13" t="s">
        <v>573</v>
      </c>
      <c r="G238" s="35" t="e">
        <f>IF(ISBLANK(INDEX('Buy Forecast by Month'!$B$28:$Z$38,MATCH($F238,'Buy Forecast by Month'!$B$28:$B$38,0),MATCH(ForecastByProduct!$E238,'Buy Forecast by Month'!$B$28:$Z$28,0))),"",INDEX('Buy Forecast by Month'!$B$28:$Z$38,MATCH($F238,'Buy Forecast by Month'!$B$28:$B$38,0),MATCH(ForecastByProduct!$E238,'Buy Forecast by Month'!$B$28:$Z$28,0)))</f>
        <v>#N/A</v>
      </c>
      <c r="I238" s="11"/>
    </row>
    <row r="239" spans="1:9">
      <c r="A239" s="13" t="str">
        <f>UsedForPicklists!$C$3</f>
        <v>RUS</v>
      </c>
      <c r="B239" s="13" t="str">
        <f>TEXT('File Input'!$C$11,"yyyymmdd")</f>
        <v>yyyymmdd</v>
      </c>
      <c r="C239" s="37" t="s">
        <v>558</v>
      </c>
      <c r="D239" s="13" t="str">
        <f>'Buy Forecast by Month'!$B$6</f>
        <v>RU-Russia</v>
      </c>
      <c r="E239" s="13" t="str">
        <f t="shared" si="26"/>
        <v>202103</v>
      </c>
      <c r="F239" s="13" t="s">
        <v>854</v>
      </c>
      <c r="G239" s="35" t="e">
        <f>IF(ISBLANK(INDEX('Buy Forecast by Month'!$B$28:$Z$38,MATCH($F239,'Buy Forecast by Month'!$B$28:$B$38,0),MATCH(ForecastByProduct!$E239,'Buy Forecast by Month'!$B$28:$Z$28,0))),"",INDEX('Buy Forecast by Month'!$B$28:$Z$38,MATCH($F239,'Buy Forecast by Month'!$B$28:$B$38,0),MATCH(ForecastByProduct!$E239,'Buy Forecast by Month'!$B$28:$Z$28,0)))</f>
        <v>#N/A</v>
      </c>
      <c r="I239" s="11"/>
    </row>
    <row r="240" spans="1:9">
      <c r="A240" s="13" t="str">
        <f>UsedForPicklists!$C$3</f>
        <v>RUS</v>
      </c>
      <c r="B240" s="13" t="str">
        <f>TEXT('File Input'!$C$11,"yyyymmdd")</f>
        <v>yyyymmdd</v>
      </c>
      <c r="C240" s="37" t="s">
        <v>558</v>
      </c>
      <c r="D240" s="13" t="str">
        <f>'Buy Forecast by Month'!$B$6</f>
        <v>RU-Russia</v>
      </c>
      <c r="E240" s="13" t="str">
        <f t="shared" si="26"/>
        <v>202103</v>
      </c>
      <c r="F240" s="13" t="s">
        <v>855</v>
      </c>
      <c r="G240" s="35" t="e">
        <f>IF(ISBLANK(INDEX('Buy Forecast by Month'!$B$28:$Z$38,MATCH($F240,'Buy Forecast by Month'!$B$28:$B$38,0),MATCH(ForecastByProduct!$E240,'Buy Forecast by Month'!$B$28:$Z$28,0))),"",INDEX('Buy Forecast by Month'!$B$28:$Z$38,MATCH($F240,'Buy Forecast by Month'!$B$28:$B$38,0),MATCH(ForecastByProduct!$E240,'Buy Forecast by Month'!$B$28:$Z$28,0)))</f>
        <v>#N/A</v>
      </c>
      <c r="I240" s="11"/>
    </row>
    <row r="241" spans="1:9">
      <c r="A241" s="13" t="str">
        <f>UsedForPicklists!$C$3</f>
        <v>RUS</v>
      </c>
      <c r="B241" s="13" t="str">
        <f>TEXT('File Input'!$C$11,"yyyymmdd")</f>
        <v>yyyymmdd</v>
      </c>
      <c r="C241" s="37" t="s">
        <v>558</v>
      </c>
      <c r="D241" s="13" t="str">
        <f>'Buy Forecast by Month'!$B$6</f>
        <v>RU-Russia</v>
      </c>
      <c r="E241" s="13" t="str">
        <f t="shared" si="26"/>
        <v>202103</v>
      </c>
      <c r="F241" s="13" t="s">
        <v>856</v>
      </c>
      <c r="G241" s="35" t="e">
        <f>IF(ISBLANK(INDEX('Buy Forecast by Month'!$B$28:$Z$38,MATCH($F241,'Buy Forecast by Month'!$B$28:$B$38,0),MATCH(ForecastByProduct!$E241,'Buy Forecast by Month'!$B$28:$Z$28,0))),"",INDEX('Buy Forecast by Month'!$B$28:$Z$38,MATCH($F241,'Buy Forecast by Month'!$B$28:$B$38,0),MATCH(ForecastByProduct!$E241,'Buy Forecast by Month'!$B$28:$Z$28,0)))</f>
        <v>#N/A</v>
      </c>
      <c r="I241" s="11"/>
    </row>
    <row r="242" spans="1:9">
      <c r="A242" s="13" t="str">
        <f>UsedForPicklists!$C$3</f>
        <v>RUS</v>
      </c>
      <c r="B242" s="13" t="str">
        <f>TEXT('File Input'!$C$11,"yyyymmdd")</f>
        <v>yyyymmdd</v>
      </c>
      <c r="C242" s="37" t="s">
        <v>558</v>
      </c>
      <c r="D242" s="13" t="str">
        <f>'Buy Forecast by Month'!$B$6</f>
        <v>RU-Russia</v>
      </c>
      <c r="E242" s="13" t="str">
        <f t="shared" si="26"/>
        <v>202103</v>
      </c>
      <c r="F242" s="13" t="s">
        <v>564</v>
      </c>
      <c r="G242" s="35" t="e">
        <f>IF(ISBLANK(INDEX('Buy Forecast by Month'!$B$28:$Z$38,MATCH($F242,'Buy Forecast by Month'!$B$28:$B$38,0),MATCH(ForecastByProduct!$E242,'Buy Forecast by Month'!$B$28:$Z$28,0))),"",INDEX('Buy Forecast by Month'!$B$28:$Z$38,MATCH($F242,'Buy Forecast by Month'!$B$28:$B$38,0),MATCH(ForecastByProduct!$E242,'Buy Forecast by Month'!$B$28:$Z$28,0)))</f>
        <v>#N/A</v>
      </c>
      <c r="I242" s="11"/>
    </row>
    <row r="243" spans="1:9">
      <c r="A243" s="13" t="str">
        <f>UsedForPicklists!$C$3</f>
        <v>RUS</v>
      </c>
      <c r="B243" s="13" t="str">
        <f>TEXT('File Input'!$C$11,"yyyymmdd")</f>
        <v>yyyymmdd</v>
      </c>
      <c r="C243" s="37" t="s">
        <v>558</v>
      </c>
      <c r="D243" s="13" t="str">
        <f>'Buy Forecast by Month'!$B$6</f>
        <v>RU-Russia</v>
      </c>
      <c r="E243" s="13" t="str">
        <f t="shared" si="26"/>
        <v>202103</v>
      </c>
      <c r="F243" s="13" t="s">
        <v>562</v>
      </c>
      <c r="G243" s="35" t="e">
        <f>IF(ISBLANK(INDEX('Buy Forecast by Month'!$B$28:$Z$38,MATCH($F243,'Buy Forecast by Month'!$B$28:$B$38,0),MATCH(ForecastByProduct!$E243,'Buy Forecast by Month'!$B$28:$Z$28,0))),"",INDEX('Buy Forecast by Month'!$B$28:$Z$38,MATCH($F243,'Buy Forecast by Month'!$B$28:$B$38,0),MATCH(ForecastByProduct!$E243,'Buy Forecast by Month'!$B$28:$Z$28,0)))</f>
        <v>#N/A</v>
      </c>
      <c r="I243" s="11"/>
    </row>
    <row r="244" spans="1:9">
      <c r="A244" s="13" t="str">
        <f>UsedForPicklists!$C$3</f>
        <v>RUS</v>
      </c>
      <c r="B244" s="13" t="str">
        <f>TEXT('File Input'!$C$11,"yyyymmdd")</f>
        <v>yyyymmdd</v>
      </c>
      <c r="C244" s="37" t="s">
        <v>558</v>
      </c>
      <c r="D244" s="13" t="str">
        <f>'Buy Forecast by Month'!$B$6</f>
        <v>RU-Russia</v>
      </c>
      <c r="E244" s="13" t="str">
        <f t="shared" si="26"/>
        <v>202103</v>
      </c>
      <c r="F244" s="13" t="s">
        <v>563</v>
      </c>
      <c r="G244" s="35" t="e">
        <f>IF(ISBLANK(INDEX('Buy Forecast by Month'!$B$28:$Z$38,MATCH($F244,'Buy Forecast by Month'!$B$28:$B$38,0),MATCH(ForecastByProduct!$E244,'Buy Forecast by Month'!$B$28:$Z$28,0))),"",INDEX('Buy Forecast by Month'!$B$28:$Z$38,MATCH($F244,'Buy Forecast by Month'!$B$28:$B$38,0),MATCH(ForecastByProduct!$E244,'Buy Forecast by Month'!$B$28:$Z$28,0)))</f>
        <v>#N/A</v>
      </c>
      <c r="I244" s="11"/>
    </row>
    <row r="245" spans="1:9">
      <c r="A245" s="13" t="str">
        <f>UsedForPicklists!$C$3</f>
        <v>RUS</v>
      </c>
      <c r="B245" s="13" t="str">
        <f>TEXT('File Input'!$C$11,"yyyymmdd")</f>
        <v>yyyymmdd</v>
      </c>
      <c r="C245" s="37" t="s">
        <v>558</v>
      </c>
      <c r="D245" s="13" t="str">
        <f>'Buy Forecast by Month'!$B$6</f>
        <v>RU-Russia</v>
      </c>
      <c r="E245" s="13" t="str">
        <f t="shared" ref="E245:E253" si="27">TEXT(202104,0)</f>
        <v>202104</v>
      </c>
      <c r="F245" s="13" t="s">
        <v>616</v>
      </c>
      <c r="G245" s="35" t="e">
        <f>IF(ISBLANK(INDEX('Buy Forecast by Month'!$B$28:$Z$38,MATCH($F245,'Buy Forecast by Month'!$B$28:$B$38,0),MATCH(ForecastByProduct!$E245,'Buy Forecast by Month'!$B$28:$Z$28,0))),"",INDEX('Buy Forecast by Month'!$B$28:$Z$38,MATCH($F245,'Buy Forecast by Month'!$B$28:$B$38,0),MATCH(ForecastByProduct!$E245,'Buy Forecast by Month'!$B$28:$Z$28,0)))</f>
        <v>#N/A</v>
      </c>
      <c r="I245" s="11"/>
    </row>
    <row r="246" spans="1:9" s="11" customFormat="1">
      <c r="A246" s="13" t="str">
        <f>UsedForPicklists!$C$3</f>
        <v>RUS</v>
      </c>
      <c r="B246" s="13" t="str">
        <f>TEXT('File Input'!$C$11,"yyyymmdd")</f>
        <v>yyyymmdd</v>
      </c>
      <c r="C246" s="37" t="s">
        <v>558</v>
      </c>
      <c r="D246" s="13" t="str">
        <f>'Buy Forecast by Month'!$B$6</f>
        <v>RU-Russia</v>
      </c>
      <c r="E246" s="13" t="str">
        <f t="shared" si="27"/>
        <v>202104</v>
      </c>
      <c r="F246" s="13" t="s">
        <v>618</v>
      </c>
      <c r="G246" s="35" t="e">
        <f>IF(ISBLANK(INDEX('Buy Forecast by Month'!$B$28:$Z$38,MATCH($F246,'Buy Forecast by Month'!$B$28:$B$38,0),MATCH(ForecastByProduct!$E246,'Buy Forecast by Month'!$B$28:$Z$28,0))),"",INDEX('Buy Forecast by Month'!$B$28:$Z$38,MATCH($F246,'Buy Forecast by Month'!$B$28:$B$38,0),MATCH(ForecastByProduct!$E246,'Buy Forecast by Month'!$B$28:$Z$28,0)))</f>
        <v>#N/A</v>
      </c>
    </row>
    <row r="247" spans="1:9">
      <c r="A247" s="13" t="str">
        <f>UsedForPicklists!$C$3</f>
        <v>RUS</v>
      </c>
      <c r="B247" s="13" t="str">
        <f>TEXT('File Input'!$C$11,"yyyymmdd")</f>
        <v>yyyymmdd</v>
      </c>
      <c r="C247" s="37" t="s">
        <v>558</v>
      </c>
      <c r="D247" s="13" t="str">
        <f>'Buy Forecast by Month'!$B$6</f>
        <v>RU-Russia</v>
      </c>
      <c r="E247" s="13" t="str">
        <f t="shared" si="27"/>
        <v>202104</v>
      </c>
      <c r="F247" s="13" t="s">
        <v>573</v>
      </c>
      <c r="G247" s="35" t="e">
        <f>IF(ISBLANK(INDEX('Buy Forecast by Month'!$B$28:$Z$38,MATCH($F247,'Buy Forecast by Month'!$B$28:$B$38,0),MATCH(ForecastByProduct!$E247,'Buy Forecast by Month'!$B$28:$Z$28,0))),"",INDEX('Buy Forecast by Month'!$B$28:$Z$38,MATCH($F247,'Buy Forecast by Month'!$B$28:$B$38,0),MATCH(ForecastByProduct!$E247,'Buy Forecast by Month'!$B$28:$Z$28,0)))</f>
        <v>#N/A</v>
      </c>
      <c r="I247" s="11"/>
    </row>
    <row r="248" spans="1:9">
      <c r="A248" s="13" t="str">
        <f>UsedForPicklists!$C$3</f>
        <v>RUS</v>
      </c>
      <c r="B248" s="13" t="str">
        <f>TEXT('File Input'!$C$11,"yyyymmdd")</f>
        <v>yyyymmdd</v>
      </c>
      <c r="C248" s="37" t="s">
        <v>558</v>
      </c>
      <c r="D248" s="13" t="str">
        <f>'Buy Forecast by Month'!$B$6</f>
        <v>RU-Russia</v>
      </c>
      <c r="E248" s="13" t="str">
        <f t="shared" si="27"/>
        <v>202104</v>
      </c>
      <c r="F248" s="13" t="s">
        <v>854</v>
      </c>
      <c r="G248" s="35" t="e">
        <f>IF(ISBLANK(INDEX('Buy Forecast by Month'!$B$28:$Z$38,MATCH($F248,'Buy Forecast by Month'!$B$28:$B$38,0),MATCH(ForecastByProduct!$E248,'Buy Forecast by Month'!$B$28:$Z$28,0))),"",INDEX('Buy Forecast by Month'!$B$28:$Z$38,MATCH($F248,'Buy Forecast by Month'!$B$28:$B$38,0),MATCH(ForecastByProduct!$E248,'Buy Forecast by Month'!$B$28:$Z$28,0)))</f>
        <v>#N/A</v>
      </c>
      <c r="I248" s="11"/>
    </row>
    <row r="249" spans="1:9">
      <c r="A249" s="13" t="str">
        <f>UsedForPicklists!$C$3</f>
        <v>RUS</v>
      </c>
      <c r="B249" s="13" t="str">
        <f>TEXT('File Input'!$C$11,"yyyymmdd")</f>
        <v>yyyymmdd</v>
      </c>
      <c r="C249" s="37" t="s">
        <v>558</v>
      </c>
      <c r="D249" s="13" t="str">
        <f>'Buy Forecast by Month'!$B$6</f>
        <v>RU-Russia</v>
      </c>
      <c r="E249" s="13" t="str">
        <f t="shared" si="27"/>
        <v>202104</v>
      </c>
      <c r="F249" s="13" t="s">
        <v>855</v>
      </c>
      <c r="G249" s="35" t="e">
        <f>IF(ISBLANK(INDEX('Buy Forecast by Month'!$B$28:$Z$38,MATCH($F249,'Buy Forecast by Month'!$B$28:$B$38,0),MATCH(ForecastByProduct!$E249,'Buy Forecast by Month'!$B$28:$Z$28,0))),"",INDEX('Buy Forecast by Month'!$B$28:$Z$38,MATCH($F249,'Buy Forecast by Month'!$B$28:$B$38,0),MATCH(ForecastByProduct!$E249,'Buy Forecast by Month'!$B$28:$Z$28,0)))</f>
        <v>#N/A</v>
      </c>
      <c r="I249" s="11"/>
    </row>
    <row r="250" spans="1:9">
      <c r="A250" s="13" t="str">
        <f>UsedForPicklists!$C$3</f>
        <v>RUS</v>
      </c>
      <c r="B250" s="13" t="str">
        <f>TEXT('File Input'!$C$11,"yyyymmdd")</f>
        <v>yyyymmdd</v>
      </c>
      <c r="C250" s="37" t="s">
        <v>558</v>
      </c>
      <c r="D250" s="13" t="str">
        <f>'Buy Forecast by Month'!$B$6</f>
        <v>RU-Russia</v>
      </c>
      <c r="E250" s="13" t="str">
        <f t="shared" si="27"/>
        <v>202104</v>
      </c>
      <c r="F250" s="13" t="s">
        <v>856</v>
      </c>
      <c r="G250" s="35" t="e">
        <f>IF(ISBLANK(INDEX('Buy Forecast by Month'!$B$28:$Z$38,MATCH($F250,'Buy Forecast by Month'!$B$28:$B$38,0),MATCH(ForecastByProduct!$E250,'Buy Forecast by Month'!$B$28:$Z$28,0))),"",INDEX('Buy Forecast by Month'!$B$28:$Z$38,MATCH($F250,'Buy Forecast by Month'!$B$28:$B$38,0),MATCH(ForecastByProduct!$E250,'Buy Forecast by Month'!$B$28:$Z$28,0)))</f>
        <v>#N/A</v>
      </c>
      <c r="I250" s="11"/>
    </row>
    <row r="251" spans="1:9">
      <c r="A251" s="13" t="str">
        <f>UsedForPicklists!$C$3</f>
        <v>RUS</v>
      </c>
      <c r="B251" s="13" t="str">
        <f>TEXT('File Input'!$C$11,"yyyymmdd")</f>
        <v>yyyymmdd</v>
      </c>
      <c r="C251" s="37" t="s">
        <v>558</v>
      </c>
      <c r="D251" s="13" t="str">
        <f>'Buy Forecast by Month'!$B$6</f>
        <v>RU-Russia</v>
      </c>
      <c r="E251" s="13" t="str">
        <f t="shared" si="27"/>
        <v>202104</v>
      </c>
      <c r="F251" s="13" t="s">
        <v>564</v>
      </c>
      <c r="G251" s="35" t="e">
        <f>IF(ISBLANK(INDEX('Buy Forecast by Month'!$B$28:$Z$38,MATCH($F251,'Buy Forecast by Month'!$B$28:$B$38,0),MATCH(ForecastByProduct!$E251,'Buy Forecast by Month'!$B$28:$Z$28,0))),"",INDEX('Buy Forecast by Month'!$B$28:$Z$38,MATCH($F251,'Buy Forecast by Month'!$B$28:$B$38,0),MATCH(ForecastByProduct!$E251,'Buy Forecast by Month'!$B$28:$Z$28,0)))</f>
        <v>#N/A</v>
      </c>
      <c r="I251" s="11"/>
    </row>
    <row r="252" spans="1:9">
      <c r="A252" s="13" t="str">
        <f>UsedForPicklists!$C$3</f>
        <v>RUS</v>
      </c>
      <c r="B252" s="13" t="str">
        <f>TEXT('File Input'!$C$11,"yyyymmdd")</f>
        <v>yyyymmdd</v>
      </c>
      <c r="C252" s="37" t="s">
        <v>558</v>
      </c>
      <c r="D252" s="13" t="str">
        <f>'Buy Forecast by Month'!$B$6</f>
        <v>RU-Russia</v>
      </c>
      <c r="E252" s="13" t="str">
        <f t="shared" si="27"/>
        <v>202104</v>
      </c>
      <c r="F252" s="13" t="s">
        <v>562</v>
      </c>
      <c r="G252" s="35" t="e">
        <f>IF(ISBLANK(INDEX('Buy Forecast by Month'!$B$28:$Z$38,MATCH($F252,'Buy Forecast by Month'!$B$28:$B$38,0),MATCH(ForecastByProduct!$E252,'Buy Forecast by Month'!$B$28:$Z$28,0))),"",INDEX('Buy Forecast by Month'!$B$28:$Z$38,MATCH($F252,'Buy Forecast by Month'!$B$28:$B$38,0),MATCH(ForecastByProduct!$E252,'Buy Forecast by Month'!$B$28:$Z$28,0)))</f>
        <v>#N/A</v>
      </c>
      <c r="I252" s="11"/>
    </row>
    <row r="253" spans="1:9">
      <c r="A253" s="13" t="str">
        <f>UsedForPicklists!$C$3</f>
        <v>RUS</v>
      </c>
      <c r="B253" s="13" t="str">
        <f>TEXT('File Input'!$C$11,"yyyymmdd")</f>
        <v>yyyymmdd</v>
      </c>
      <c r="C253" s="37" t="s">
        <v>558</v>
      </c>
      <c r="D253" s="13" t="str">
        <f>'Buy Forecast by Month'!$B$6</f>
        <v>RU-Russia</v>
      </c>
      <c r="E253" s="13" t="str">
        <f t="shared" si="27"/>
        <v>202104</v>
      </c>
      <c r="F253" s="13" t="s">
        <v>563</v>
      </c>
      <c r="G253" s="35" t="e">
        <f>IF(ISBLANK(INDEX('Buy Forecast by Month'!$B$28:$Z$38,MATCH($F253,'Buy Forecast by Month'!$B$28:$B$38,0),MATCH(ForecastByProduct!$E253,'Buy Forecast by Month'!$B$28:$Z$28,0))),"",INDEX('Buy Forecast by Month'!$B$28:$Z$38,MATCH($F253,'Buy Forecast by Month'!$B$28:$B$38,0),MATCH(ForecastByProduct!$E253,'Buy Forecast by Month'!$B$28:$Z$28,0)))</f>
        <v>#N/A</v>
      </c>
      <c r="I253" s="11"/>
    </row>
    <row r="254" spans="1:9">
      <c r="A254" s="13" t="str">
        <f>UsedForPicklists!$C$3</f>
        <v>RUS</v>
      </c>
      <c r="B254" s="13" t="str">
        <f>TEXT('File Input'!$C$11,"yyyymmdd")</f>
        <v>yyyymmdd</v>
      </c>
      <c r="C254" s="37" t="s">
        <v>558</v>
      </c>
      <c r="D254" s="13" t="str">
        <f>'Buy Forecast by Month'!$B$6</f>
        <v>RU-Russia</v>
      </c>
      <c r="E254" s="13" t="str">
        <f t="shared" ref="E254:E262" si="28">TEXT(202105,0)</f>
        <v>202105</v>
      </c>
      <c r="F254" s="13" t="s">
        <v>616</v>
      </c>
      <c r="G254" s="35" t="e">
        <f>IF(ISBLANK(INDEX('Buy Forecast by Month'!$B$28:$Z$38,MATCH($F254,'Buy Forecast by Month'!$B$28:$B$38,0),MATCH(ForecastByProduct!$E254,'Buy Forecast by Month'!$B$28:$Z$28,0))),"",INDEX('Buy Forecast by Month'!$B$28:$Z$38,MATCH($F254,'Buy Forecast by Month'!$B$28:$B$38,0),MATCH(ForecastByProduct!$E254,'Buy Forecast by Month'!$B$28:$Z$28,0)))</f>
        <v>#N/A</v>
      </c>
      <c r="I254" s="11"/>
    </row>
    <row r="255" spans="1:9" s="11" customFormat="1">
      <c r="A255" s="13" t="str">
        <f>UsedForPicklists!$C$3</f>
        <v>RUS</v>
      </c>
      <c r="B255" s="13" t="str">
        <f>TEXT('File Input'!$C$11,"yyyymmdd")</f>
        <v>yyyymmdd</v>
      </c>
      <c r="C255" s="37" t="s">
        <v>558</v>
      </c>
      <c r="D255" s="13" t="str">
        <f>'Buy Forecast by Month'!$B$6</f>
        <v>RU-Russia</v>
      </c>
      <c r="E255" s="13" t="str">
        <f t="shared" si="28"/>
        <v>202105</v>
      </c>
      <c r="F255" s="13" t="s">
        <v>618</v>
      </c>
      <c r="G255" s="35" t="e">
        <f>IF(ISBLANK(INDEX('Buy Forecast by Month'!$B$28:$Z$38,MATCH($F255,'Buy Forecast by Month'!$B$28:$B$38,0),MATCH(ForecastByProduct!$E255,'Buy Forecast by Month'!$B$28:$Z$28,0))),"",INDEX('Buy Forecast by Month'!$B$28:$Z$38,MATCH($F255,'Buy Forecast by Month'!$B$28:$B$38,0),MATCH(ForecastByProduct!$E255,'Buy Forecast by Month'!$B$28:$Z$28,0)))</f>
        <v>#N/A</v>
      </c>
    </row>
    <row r="256" spans="1:9">
      <c r="A256" s="13" t="str">
        <f>UsedForPicklists!$C$3</f>
        <v>RUS</v>
      </c>
      <c r="B256" s="13" t="str">
        <f>TEXT('File Input'!$C$11,"yyyymmdd")</f>
        <v>yyyymmdd</v>
      </c>
      <c r="C256" s="37" t="s">
        <v>558</v>
      </c>
      <c r="D256" s="13" t="str">
        <f>'Buy Forecast by Month'!$B$6</f>
        <v>RU-Russia</v>
      </c>
      <c r="E256" s="13" t="str">
        <f t="shared" si="28"/>
        <v>202105</v>
      </c>
      <c r="F256" s="13" t="s">
        <v>573</v>
      </c>
      <c r="G256" s="35" t="e">
        <f>IF(ISBLANK(INDEX('Buy Forecast by Month'!$B$28:$Z$38,MATCH($F256,'Buy Forecast by Month'!$B$28:$B$38,0),MATCH(ForecastByProduct!$E256,'Buy Forecast by Month'!$B$28:$Z$28,0))),"",INDEX('Buy Forecast by Month'!$B$28:$Z$38,MATCH($F256,'Buy Forecast by Month'!$B$28:$B$38,0),MATCH(ForecastByProduct!$E256,'Buy Forecast by Month'!$B$28:$Z$28,0)))</f>
        <v>#N/A</v>
      </c>
      <c r="I256" s="11"/>
    </row>
    <row r="257" spans="1:9">
      <c r="A257" s="13" t="str">
        <f>UsedForPicklists!$C$3</f>
        <v>RUS</v>
      </c>
      <c r="B257" s="13" t="str">
        <f>TEXT('File Input'!$C$11,"yyyymmdd")</f>
        <v>yyyymmdd</v>
      </c>
      <c r="C257" s="37" t="s">
        <v>558</v>
      </c>
      <c r="D257" s="13" t="str">
        <f>'Buy Forecast by Month'!$B$6</f>
        <v>RU-Russia</v>
      </c>
      <c r="E257" s="13" t="str">
        <f t="shared" si="28"/>
        <v>202105</v>
      </c>
      <c r="F257" s="13" t="s">
        <v>854</v>
      </c>
      <c r="G257" s="35" t="e">
        <f>IF(ISBLANK(INDEX('Buy Forecast by Month'!$B$28:$Z$38,MATCH($F257,'Buy Forecast by Month'!$B$28:$B$38,0),MATCH(ForecastByProduct!$E257,'Buy Forecast by Month'!$B$28:$Z$28,0))),"",INDEX('Buy Forecast by Month'!$B$28:$Z$38,MATCH($F257,'Buy Forecast by Month'!$B$28:$B$38,0),MATCH(ForecastByProduct!$E257,'Buy Forecast by Month'!$B$28:$Z$28,0)))</f>
        <v>#N/A</v>
      </c>
      <c r="I257" s="11"/>
    </row>
    <row r="258" spans="1:9">
      <c r="A258" s="13" t="str">
        <f>UsedForPicklists!$C$3</f>
        <v>RUS</v>
      </c>
      <c r="B258" s="13" t="str">
        <f>TEXT('File Input'!$C$11,"yyyymmdd")</f>
        <v>yyyymmdd</v>
      </c>
      <c r="C258" s="37" t="s">
        <v>558</v>
      </c>
      <c r="D258" s="13" t="str">
        <f>'Buy Forecast by Month'!$B$6</f>
        <v>RU-Russia</v>
      </c>
      <c r="E258" s="13" t="str">
        <f t="shared" si="28"/>
        <v>202105</v>
      </c>
      <c r="F258" s="13" t="s">
        <v>855</v>
      </c>
      <c r="G258" s="35" t="e">
        <f>IF(ISBLANK(INDEX('Buy Forecast by Month'!$B$28:$Z$38,MATCH($F258,'Buy Forecast by Month'!$B$28:$B$38,0),MATCH(ForecastByProduct!$E258,'Buy Forecast by Month'!$B$28:$Z$28,0))),"",INDEX('Buy Forecast by Month'!$B$28:$Z$38,MATCH($F258,'Buy Forecast by Month'!$B$28:$B$38,0),MATCH(ForecastByProduct!$E258,'Buy Forecast by Month'!$B$28:$Z$28,0)))</f>
        <v>#N/A</v>
      </c>
      <c r="I258" s="11"/>
    </row>
    <row r="259" spans="1:9">
      <c r="A259" s="13" t="str">
        <f>UsedForPicklists!$C$3</f>
        <v>RUS</v>
      </c>
      <c r="B259" s="13" t="str">
        <f>TEXT('File Input'!$C$11,"yyyymmdd")</f>
        <v>yyyymmdd</v>
      </c>
      <c r="C259" s="37" t="s">
        <v>558</v>
      </c>
      <c r="D259" s="13" t="str">
        <f>'Buy Forecast by Month'!$B$6</f>
        <v>RU-Russia</v>
      </c>
      <c r="E259" s="13" t="str">
        <f t="shared" si="28"/>
        <v>202105</v>
      </c>
      <c r="F259" s="13" t="s">
        <v>856</v>
      </c>
      <c r="G259" s="35" t="e">
        <f>IF(ISBLANK(INDEX('Buy Forecast by Month'!$B$28:$Z$38,MATCH($F259,'Buy Forecast by Month'!$B$28:$B$38,0),MATCH(ForecastByProduct!$E259,'Buy Forecast by Month'!$B$28:$Z$28,0))),"",INDEX('Buy Forecast by Month'!$B$28:$Z$38,MATCH($F259,'Buy Forecast by Month'!$B$28:$B$38,0),MATCH(ForecastByProduct!$E259,'Buy Forecast by Month'!$B$28:$Z$28,0)))</f>
        <v>#N/A</v>
      </c>
      <c r="I259" s="11"/>
    </row>
    <row r="260" spans="1:9">
      <c r="A260" s="13" t="str">
        <f>UsedForPicklists!$C$3</f>
        <v>RUS</v>
      </c>
      <c r="B260" s="13" t="str">
        <f>TEXT('File Input'!$C$11,"yyyymmdd")</f>
        <v>yyyymmdd</v>
      </c>
      <c r="C260" s="37" t="s">
        <v>558</v>
      </c>
      <c r="D260" s="13" t="str">
        <f>'Buy Forecast by Month'!$B$6</f>
        <v>RU-Russia</v>
      </c>
      <c r="E260" s="13" t="str">
        <f t="shared" si="28"/>
        <v>202105</v>
      </c>
      <c r="F260" s="13" t="s">
        <v>564</v>
      </c>
      <c r="G260" s="35" t="e">
        <f>IF(ISBLANK(INDEX('Buy Forecast by Month'!$B$28:$Z$38,MATCH($F260,'Buy Forecast by Month'!$B$28:$B$38,0),MATCH(ForecastByProduct!$E260,'Buy Forecast by Month'!$B$28:$Z$28,0))),"",INDEX('Buy Forecast by Month'!$B$28:$Z$38,MATCH($F260,'Buy Forecast by Month'!$B$28:$B$38,0),MATCH(ForecastByProduct!$E260,'Buy Forecast by Month'!$B$28:$Z$28,0)))</f>
        <v>#N/A</v>
      </c>
      <c r="I260" s="11"/>
    </row>
    <row r="261" spans="1:9">
      <c r="A261" s="13" t="str">
        <f>UsedForPicklists!$C$3</f>
        <v>RUS</v>
      </c>
      <c r="B261" s="13" t="str">
        <f>TEXT('File Input'!$C$11,"yyyymmdd")</f>
        <v>yyyymmdd</v>
      </c>
      <c r="C261" s="37" t="s">
        <v>558</v>
      </c>
      <c r="D261" s="13" t="str">
        <f>'Buy Forecast by Month'!$B$6</f>
        <v>RU-Russia</v>
      </c>
      <c r="E261" s="13" t="str">
        <f t="shared" si="28"/>
        <v>202105</v>
      </c>
      <c r="F261" s="13" t="s">
        <v>562</v>
      </c>
      <c r="G261" s="35" t="e">
        <f>IF(ISBLANK(INDEX('Buy Forecast by Month'!$B$28:$Z$38,MATCH($F261,'Buy Forecast by Month'!$B$28:$B$38,0),MATCH(ForecastByProduct!$E261,'Buy Forecast by Month'!$B$28:$Z$28,0))),"",INDEX('Buy Forecast by Month'!$B$28:$Z$38,MATCH($F261,'Buy Forecast by Month'!$B$28:$B$38,0),MATCH(ForecastByProduct!$E261,'Buy Forecast by Month'!$B$28:$Z$28,0)))</f>
        <v>#N/A</v>
      </c>
      <c r="I261" s="11"/>
    </row>
    <row r="262" spans="1:9">
      <c r="A262" s="13" t="str">
        <f>UsedForPicklists!$C$3</f>
        <v>RUS</v>
      </c>
      <c r="B262" s="13" t="str">
        <f>TEXT('File Input'!$C$11,"yyyymmdd")</f>
        <v>yyyymmdd</v>
      </c>
      <c r="C262" s="37" t="s">
        <v>558</v>
      </c>
      <c r="D262" s="13" t="str">
        <f>'Buy Forecast by Month'!$B$6</f>
        <v>RU-Russia</v>
      </c>
      <c r="E262" s="13" t="str">
        <f t="shared" si="28"/>
        <v>202105</v>
      </c>
      <c r="F262" s="13" t="s">
        <v>563</v>
      </c>
      <c r="G262" s="35" t="e">
        <f>IF(ISBLANK(INDEX('Buy Forecast by Month'!$B$28:$Z$38,MATCH($F262,'Buy Forecast by Month'!$B$28:$B$38,0),MATCH(ForecastByProduct!$E262,'Buy Forecast by Month'!$B$28:$Z$28,0))),"",INDEX('Buy Forecast by Month'!$B$28:$Z$38,MATCH($F262,'Buy Forecast by Month'!$B$28:$B$38,0),MATCH(ForecastByProduct!$E262,'Buy Forecast by Month'!$B$28:$Z$28,0)))</f>
        <v>#N/A</v>
      </c>
      <c r="I262" s="11"/>
    </row>
    <row r="263" spans="1:9">
      <c r="A263" s="13" t="str">
        <f>UsedForPicklists!$C$3</f>
        <v>RUS</v>
      </c>
      <c r="B263" s="13" t="str">
        <f>TEXT('File Input'!$C$11,"yyyymmdd")</f>
        <v>yyyymmdd</v>
      </c>
      <c r="C263" s="37" t="s">
        <v>558</v>
      </c>
      <c r="D263" s="13" t="str">
        <f>'Buy Forecast by Month'!$B$6</f>
        <v>RU-Russia</v>
      </c>
      <c r="E263" s="13" t="str">
        <f t="shared" ref="E263:E271" si="29">TEXT(202106,0)</f>
        <v>202106</v>
      </c>
      <c r="F263" s="13" t="s">
        <v>616</v>
      </c>
      <c r="G263" s="35" t="e">
        <f>IF(ISBLANK(INDEX('Buy Forecast by Month'!$B$28:$Z$38,MATCH($F263,'Buy Forecast by Month'!$B$28:$B$38,0),MATCH(ForecastByProduct!$E263,'Buy Forecast by Month'!$B$28:$Z$28,0))),"",INDEX('Buy Forecast by Month'!$B$28:$Z$38,MATCH($F263,'Buy Forecast by Month'!$B$28:$B$38,0),MATCH(ForecastByProduct!$E263,'Buy Forecast by Month'!$B$28:$Z$28,0)))</f>
        <v>#N/A</v>
      </c>
      <c r="I263" s="11"/>
    </row>
    <row r="264" spans="1:9" s="11" customFormat="1">
      <c r="A264" s="13" t="str">
        <f>UsedForPicklists!$C$3</f>
        <v>RUS</v>
      </c>
      <c r="B264" s="13" t="str">
        <f>TEXT('File Input'!$C$11,"yyyymmdd")</f>
        <v>yyyymmdd</v>
      </c>
      <c r="C264" s="37" t="s">
        <v>558</v>
      </c>
      <c r="D264" s="13" t="str">
        <f>'Buy Forecast by Month'!$B$6</f>
        <v>RU-Russia</v>
      </c>
      <c r="E264" s="13" t="str">
        <f t="shared" si="29"/>
        <v>202106</v>
      </c>
      <c r="F264" s="13" t="s">
        <v>618</v>
      </c>
      <c r="G264" s="35" t="e">
        <f>IF(ISBLANK(INDEX('Buy Forecast by Month'!$B$28:$Z$38,MATCH($F264,'Buy Forecast by Month'!$B$28:$B$38,0),MATCH(ForecastByProduct!$E264,'Buy Forecast by Month'!$B$28:$Z$28,0))),"",INDEX('Buy Forecast by Month'!$B$28:$Z$38,MATCH($F264,'Buy Forecast by Month'!$B$28:$B$38,0),MATCH(ForecastByProduct!$E264,'Buy Forecast by Month'!$B$28:$Z$28,0)))</f>
        <v>#N/A</v>
      </c>
    </row>
    <row r="265" spans="1:9">
      <c r="A265" s="13" t="str">
        <f>UsedForPicklists!$C$3</f>
        <v>RUS</v>
      </c>
      <c r="B265" s="13" t="str">
        <f>TEXT('File Input'!$C$11,"yyyymmdd")</f>
        <v>yyyymmdd</v>
      </c>
      <c r="C265" s="37" t="s">
        <v>558</v>
      </c>
      <c r="D265" s="13" t="str">
        <f>'Buy Forecast by Month'!$B$6</f>
        <v>RU-Russia</v>
      </c>
      <c r="E265" s="13" t="str">
        <f t="shared" si="29"/>
        <v>202106</v>
      </c>
      <c r="F265" s="13" t="s">
        <v>573</v>
      </c>
      <c r="G265" s="35" t="e">
        <f>IF(ISBLANK(INDEX('Buy Forecast by Month'!$B$28:$Z$38,MATCH($F265,'Buy Forecast by Month'!$B$28:$B$38,0),MATCH(ForecastByProduct!$E265,'Buy Forecast by Month'!$B$28:$Z$28,0))),"",INDEX('Buy Forecast by Month'!$B$28:$Z$38,MATCH($F265,'Buy Forecast by Month'!$B$28:$B$38,0),MATCH(ForecastByProduct!$E265,'Buy Forecast by Month'!$B$28:$Z$28,0)))</f>
        <v>#N/A</v>
      </c>
      <c r="I265" s="11"/>
    </row>
    <row r="266" spans="1:9">
      <c r="A266" s="13" t="str">
        <f>UsedForPicklists!$C$3</f>
        <v>RUS</v>
      </c>
      <c r="B266" s="13" t="str">
        <f>TEXT('File Input'!$C$11,"yyyymmdd")</f>
        <v>yyyymmdd</v>
      </c>
      <c r="C266" s="37" t="s">
        <v>558</v>
      </c>
      <c r="D266" s="13" t="str">
        <f>'Buy Forecast by Month'!$B$6</f>
        <v>RU-Russia</v>
      </c>
      <c r="E266" s="13" t="str">
        <f t="shared" si="29"/>
        <v>202106</v>
      </c>
      <c r="F266" s="13" t="s">
        <v>854</v>
      </c>
      <c r="G266" s="35" t="e">
        <f>IF(ISBLANK(INDEX('Buy Forecast by Month'!$B$28:$Z$38,MATCH($F266,'Buy Forecast by Month'!$B$28:$B$38,0),MATCH(ForecastByProduct!$E266,'Buy Forecast by Month'!$B$28:$Z$28,0))),"",INDEX('Buy Forecast by Month'!$B$28:$Z$38,MATCH($F266,'Buy Forecast by Month'!$B$28:$B$38,0),MATCH(ForecastByProduct!$E266,'Buy Forecast by Month'!$B$28:$Z$28,0)))</f>
        <v>#N/A</v>
      </c>
      <c r="I266" s="11"/>
    </row>
    <row r="267" spans="1:9">
      <c r="A267" s="13" t="str">
        <f>UsedForPicklists!$C$3</f>
        <v>RUS</v>
      </c>
      <c r="B267" s="13" t="str">
        <f>TEXT('File Input'!$C$11,"yyyymmdd")</f>
        <v>yyyymmdd</v>
      </c>
      <c r="C267" s="37" t="s">
        <v>558</v>
      </c>
      <c r="D267" s="13" t="str">
        <f>'Buy Forecast by Month'!$B$6</f>
        <v>RU-Russia</v>
      </c>
      <c r="E267" s="13" t="str">
        <f t="shared" si="29"/>
        <v>202106</v>
      </c>
      <c r="F267" s="13" t="s">
        <v>855</v>
      </c>
      <c r="G267" s="35" t="e">
        <f>IF(ISBLANK(INDEX('Buy Forecast by Month'!$B$28:$Z$38,MATCH($F267,'Buy Forecast by Month'!$B$28:$B$38,0),MATCH(ForecastByProduct!$E267,'Buy Forecast by Month'!$B$28:$Z$28,0))),"",INDEX('Buy Forecast by Month'!$B$28:$Z$38,MATCH($F267,'Buy Forecast by Month'!$B$28:$B$38,0),MATCH(ForecastByProduct!$E267,'Buy Forecast by Month'!$B$28:$Z$28,0)))</f>
        <v>#N/A</v>
      </c>
      <c r="I267" s="11"/>
    </row>
    <row r="268" spans="1:9">
      <c r="A268" s="13" t="str">
        <f>UsedForPicklists!$C$3</f>
        <v>RUS</v>
      </c>
      <c r="B268" s="13" t="str">
        <f>TEXT('File Input'!$C$11,"yyyymmdd")</f>
        <v>yyyymmdd</v>
      </c>
      <c r="C268" s="37" t="s">
        <v>558</v>
      </c>
      <c r="D268" s="13" t="str">
        <f>'Buy Forecast by Month'!$B$6</f>
        <v>RU-Russia</v>
      </c>
      <c r="E268" s="13" t="str">
        <f t="shared" si="29"/>
        <v>202106</v>
      </c>
      <c r="F268" s="13" t="s">
        <v>856</v>
      </c>
      <c r="G268" s="35" t="e">
        <f>IF(ISBLANK(INDEX('Buy Forecast by Month'!$B$28:$Z$38,MATCH($F268,'Buy Forecast by Month'!$B$28:$B$38,0),MATCH(ForecastByProduct!$E268,'Buy Forecast by Month'!$B$28:$Z$28,0))),"",INDEX('Buy Forecast by Month'!$B$28:$Z$38,MATCH($F268,'Buy Forecast by Month'!$B$28:$B$38,0),MATCH(ForecastByProduct!$E268,'Buy Forecast by Month'!$B$28:$Z$28,0)))</f>
        <v>#N/A</v>
      </c>
      <c r="I268" s="11"/>
    </row>
    <row r="269" spans="1:9">
      <c r="A269" s="13" t="str">
        <f>UsedForPicklists!$C$3</f>
        <v>RUS</v>
      </c>
      <c r="B269" s="13" t="str">
        <f>TEXT('File Input'!$C$11,"yyyymmdd")</f>
        <v>yyyymmdd</v>
      </c>
      <c r="C269" s="37" t="s">
        <v>558</v>
      </c>
      <c r="D269" s="13" t="str">
        <f>'Buy Forecast by Month'!$B$6</f>
        <v>RU-Russia</v>
      </c>
      <c r="E269" s="13" t="str">
        <f t="shared" si="29"/>
        <v>202106</v>
      </c>
      <c r="F269" s="13" t="s">
        <v>564</v>
      </c>
      <c r="G269" s="35" t="e">
        <f>IF(ISBLANK(INDEX('Buy Forecast by Month'!$B$28:$Z$38,MATCH($F269,'Buy Forecast by Month'!$B$28:$B$38,0),MATCH(ForecastByProduct!$E269,'Buy Forecast by Month'!$B$28:$Z$28,0))),"",INDEX('Buy Forecast by Month'!$B$28:$Z$38,MATCH($F269,'Buy Forecast by Month'!$B$28:$B$38,0),MATCH(ForecastByProduct!$E269,'Buy Forecast by Month'!$B$28:$Z$28,0)))</f>
        <v>#N/A</v>
      </c>
      <c r="I269" s="11"/>
    </row>
    <row r="270" spans="1:9">
      <c r="A270" s="13" t="str">
        <f>UsedForPicklists!$C$3</f>
        <v>RUS</v>
      </c>
      <c r="B270" s="13" t="str">
        <f>TEXT('File Input'!$C$11,"yyyymmdd")</f>
        <v>yyyymmdd</v>
      </c>
      <c r="C270" s="37" t="s">
        <v>558</v>
      </c>
      <c r="D270" s="13" t="str">
        <f>'Buy Forecast by Month'!$B$6</f>
        <v>RU-Russia</v>
      </c>
      <c r="E270" s="13" t="str">
        <f t="shared" si="29"/>
        <v>202106</v>
      </c>
      <c r="F270" s="13" t="s">
        <v>562</v>
      </c>
      <c r="G270" s="35" t="e">
        <f>IF(ISBLANK(INDEX('Buy Forecast by Month'!$B$28:$Z$38,MATCH($F270,'Buy Forecast by Month'!$B$28:$B$38,0),MATCH(ForecastByProduct!$E270,'Buy Forecast by Month'!$B$28:$Z$28,0))),"",INDEX('Buy Forecast by Month'!$B$28:$Z$38,MATCH($F270,'Buy Forecast by Month'!$B$28:$B$38,0),MATCH(ForecastByProduct!$E270,'Buy Forecast by Month'!$B$28:$Z$28,0)))</f>
        <v>#N/A</v>
      </c>
      <c r="I270" s="11"/>
    </row>
    <row r="271" spans="1:9">
      <c r="A271" s="13" t="str">
        <f>UsedForPicklists!$C$3</f>
        <v>RUS</v>
      </c>
      <c r="B271" s="13" t="str">
        <f>TEXT('File Input'!$C$11,"yyyymmdd")</f>
        <v>yyyymmdd</v>
      </c>
      <c r="C271" s="37" t="s">
        <v>558</v>
      </c>
      <c r="D271" s="13" t="str">
        <f>'Buy Forecast by Month'!$B$6</f>
        <v>RU-Russia</v>
      </c>
      <c r="E271" s="13" t="str">
        <f t="shared" si="29"/>
        <v>202106</v>
      </c>
      <c r="F271" s="13" t="s">
        <v>563</v>
      </c>
      <c r="G271" s="35" t="e">
        <f>IF(ISBLANK(INDEX('Buy Forecast by Month'!$B$28:$Z$38,MATCH($F271,'Buy Forecast by Month'!$B$28:$B$38,0),MATCH(ForecastByProduct!$E271,'Buy Forecast by Month'!$B$28:$Z$28,0))),"",INDEX('Buy Forecast by Month'!$B$28:$Z$38,MATCH($F271,'Buy Forecast by Month'!$B$28:$B$38,0),MATCH(ForecastByProduct!$E271,'Buy Forecast by Month'!$B$28:$Z$28,0)))</f>
        <v>#N/A</v>
      </c>
      <c r="I271" s="11"/>
    </row>
    <row r="272" spans="1:9">
      <c r="A272" s="13" t="str">
        <f>UsedForPicklists!$C$3</f>
        <v>RUS</v>
      </c>
      <c r="B272" s="13" t="str">
        <f>TEXT('File Input'!$C$11,"yyyymmdd")</f>
        <v>yyyymmdd</v>
      </c>
      <c r="C272" s="37" t="s">
        <v>558</v>
      </c>
      <c r="D272" s="13" t="str">
        <f>'Buy Forecast by Month'!$B$6</f>
        <v>RU-Russia</v>
      </c>
      <c r="E272" s="13" t="str">
        <f t="shared" ref="E272:E280" si="30">TEXT(202107,0)</f>
        <v>202107</v>
      </c>
      <c r="F272" s="13" t="s">
        <v>616</v>
      </c>
      <c r="G272" s="35" t="e">
        <f>IF(ISBLANK(INDEX('Buy Forecast by Month'!$B$28:$Z$38,MATCH($F272,'Buy Forecast by Month'!$B$28:$B$38,0),MATCH(ForecastByProduct!$E272,'Buy Forecast by Month'!$B$28:$Z$28,0))),"",INDEX('Buy Forecast by Month'!$B$28:$Z$38,MATCH($F272,'Buy Forecast by Month'!$B$28:$B$38,0),MATCH(ForecastByProduct!$E272,'Buy Forecast by Month'!$B$28:$Z$28,0)))</f>
        <v>#N/A</v>
      </c>
      <c r="I272" s="11"/>
    </row>
    <row r="273" spans="1:9" s="11" customFormat="1">
      <c r="A273" s="13" t="str">
        <f>UsedForPicklists!$C$3</f>
        <v>RUS</v>
      </c>
      <c r="B273" s="13" t="str">
        <f>TEXT('File Input'!$C$11,"yyyymmdd")</f>
        <v>yyyymmdd</v>
      </c>
      <c r="C273" s="37" t="s">
        <v>558</v>
      </c>
      <c r="D273" s="13" t="str">
        <f>'Buy Forecast by Month'!$B$6</f>
        <v>RU-Russia</v>
      </c>
      <c r="E273" s="13" t="str">
        <f t="shared" si="30"/>
        <v>202107</v>
      </c>
      <c r="F273" s="13" t="s">
        <v>618</v>
      </c>
      <c r="G273" s="35" t="e">
        <f>IF(ISBLANK(INDEX('Buy Forecast by Month'!$B$28:$Z$38,MATCH($F273,'Buy Forecast by Month'!$B$28:$B$38,0),MATCH(ForecastByProduct!$E273,'Buy Forecast by Month'!$B$28:$Z$28,0))),"",INDEX('Buy Forecast by Month'!$B$28:$Z$38,MATCH($F273,'Buy Forecast by Month'!$B$28:$B$38,0),MATCH(ForecastByProduct!$E273,'Buy Forecast by Month'!$B$28:$Z$28,0)))</f>
        <v>#N/A</v>
      </c>
    </row>
    <row r="274" spans="1:9">
      <c r="A274" s="13" t="str">
        <f>UsedForPicklists!$C$3</f>
        <v>RUS</v>
      </c>
      <c r="B274" s="13" t="str">
        <f>TEXT('File Input'!$C$11,"yyyymmdd")</f>
        <v>yyyymmdd</v>
      </c>
      <c r="C274" s="37" t="s">
        <v>558</v>
      </c>
      <c r="D274" s="13" t="str">
        <f>'Buy Forecast by Month'!$B$6</f>
        <v>RU-Russia</v>
      </c>
      <c r="E274" s="13" t="str">
        <f t="shared" si="30"/>
        <v>202107</v>
      </c>
      <c r="F274" s="13" t="s">
        <v>573</v>
      </c>
      <c r="G274" s="35" t="e">
        <f>IF(ISBLANK(INDEX('Buy Forecast by Month'!$B$28:$Z$38,MATCH($F274,'Buy Forecast by Month'!$B$28:$B$38,0),MATCH(ForecastByProduct!$E274,'Buy Forecast by Month'!$B$28:$Z$28,0))),"",INDEX('Buy Forecast by Month'!$B$28:$Z$38,MATCH($F274,'Buy Forecast by Month'!$B$28:$B$38,0),MATCH(ForecastByProduct!$E274,'Buy Forecast by Month'!$B$28:$Z$28,0)))</f>
        <v>#N/A</v>
      </c>
      <c r="I274" s="11"/>
    </row>
    <row r="275" spans="1:9">
      <c r="A275" s="13" t="str">
        <f>UsedForPicklists!$C$3</f>
        <v>RUS</v>
      </c>
      <c r="B275" s="13" t="str">
        <f>TEXT('File Input'!$C$11,"yyyymmdd")</f>
        <v>yyyymmdd</v>
      </c>
      <c r="C275" s="37" t="s">
        <v>558</v>
      </c>
      <c r="D275" s="13" t="str">
        <f>'Buy Forecast by Month'!$B$6</f>
        <v>RU-Russia</v>
      </c>
      <c r="E275" s="13" t="str">
        <f t="shared" si="30"/>
        <v>202107</v>
      </c>
      <c r="F275" s="13" t="s">
        <v>854</v>
      </c>
      <c r="G275" s="35" t="e">
        <f>IF(ISBLANK(INDEX('Buy Forecast by Month'!$B$28:$Z$38,MATCH($F275,'Buy Forecast by Month'!$B$28:$B$38,0),MATCH(ForecastByProduct!$E275,'Buy Forecast by Month'!$B$28:$Z$28,0))),"",INDEX('Buy Forecast by Month'!$B$28:$Z$38,MATCH($F275,'Buy Forecast by Month'!$B$28:$B$38,0),MATCH(ForecastByProduct!$E275,'Buy Forecast by Month'!$B$28:$Z$28,0)))</f>
        <v>#N/A</v>
      </c>
      <c r="I275" s="11"/>
    </row>
    <row r="276" spans="1:9">
      <c r="A276" s="13" t="str">
        <f>UsedForPicklists!$C$3</f>
        <v>RUS</v>
      </c>
      <c r="B276" s="13" t="str">
        <f>TEXT('File Input'!$C$11,"yyyymmdd")</f>
        <v>yyyymmdd</v>
      </c>
      <c r="C276" s="37" t="s">
        <v>558</v>
      </c>
      <c r="D276" s="13" t="str">
        <f>'Buy Forecast by Month'!$B$6</f>
        <v>RU-Russia</v>
      </c>
      <c r="E276" s="13" t="str">
        <f t="shared" si="30"/>
        <v>202107</v>
      </c>
      <c r="F276" s="13" t="s">
        <v>855</v>
      </c>
      <c r="G276" s="35" t="e">
        <f>IF(ISBLANK(INDEX('Buy Forecast by Month'!$B$28:$Z$38,MATCH($F276,'Buy Forecast by Month'!$B$28:$B$38,0),MATCH(ForecastByProduct!$E276,'Buy Forecast by Month'!$B$28:$Z$28,0))),"",INDEX('Buy Forecast by Month'!$B$28:$Z$38,MATCH($F276,'Buy Forecast by Month'!$B$28:$B$38,0),MATCH(ForecastByProduct!$E276,'Buy Forecast by Month'!$B$28:$Z$28,0)))</f>
        <v>#N/A</v>
      </c>
      <c r="I276" s="11"/>
    </row>
    <row r="277" spans="1:9">
      <c r="A277" s="13" t="str">
        <f>UsedForPicklists!$C$3</f>
        <v>RUS</v>
      </c>
      <c r="B277" s="13" t="str">
        <f>TEXT('File Input'!$C$11,"yyyymmdd")</f>
        <v>yyyymmdd</v>
      </c>
      <c r="C277" s="37" t="s">
        <v>558</v>
      </c>
      <c r="D277" s="13" t="str">
        <f>'Buy Forecast by Month'!$B$6</f>
        <v>RU-Russia</v>
      </c>
      <c r="E277" s="13" t="str">
        <f t="shared" si="30"/>
        <v>202107</v>
      </c>
      <c r="F277" s="13" t="s">
        <v>856</v>
      </c>
      <c r="G277" s="35" t="e">
        <f>IF(ISBLANK(INDEX('Buy Forecast by Month'!$B$28:$Z$38,MATCH($F277,'Buy Forecast by Month'!$B$28:$B$38,0),MATCH(ForecastByProduct!$E277,'Buy Forecast by Month'!$B$28:$Z$28,0))),"",INDEX('Buy Forecast by Month'!$B$28:$Z$38,MATCH($F277,'Buy Forecast by Month'!$B$28:$B$38,0),MATCH(ForecastByProduct!$E277,'Buy Forecast by Month'!$B$28:$Z$28,0)))</f>
        <v>#N/A</v>
      </c>
      <c r="I277" s="11"/>
    </row>
    <row r="278" spans="1:9">
      <c r="A278" s="13" t="str">
        <f>UsedForPicklists!$C$3</f>
        <v>RUS</v>
      </c>
      <c r="B278" s="13" t="str">
        <f>TEXT('File Input'!$C$11,"yyyymmdd")</f>
        <v>yyyymmdd</v>
      </c>
      <c r="C278" s="37" t="s">
        <v>558</v>
      </c>
      <c r="D278" s="13" t="str">
        <f>'Buy Forecast by Month'!$B$6</f>
        <v>RU-Russia</v>
      </c>
      <c r="E278" s="13" t="str">
        <f t="shared" si="30"/>
        <v>202107</v>
      </c>
      <c r="F278" s="13" t="s">
        <v>564</v>
      </c>
      <c r="G278" s="35" t="e">
        <f>IF(ISBLANK(INDEX('Buy Forecast by Month'!$B$28:$Z$38,MATCH($F278,'Buy Forecast by Month'!$B$28:$B$38,0),MATCH(ForecastByProduct!$E278,'Buy Forecast by Month'!$B$28:$Z$28,0))),"",INDEX('Buy Forecast by Month'!$B$28:$Z$38,MATCH($F278,'Buy Forecast by Month'!$B$28:$B$38,0),MATCH(ForecastByProduct!$E278,'Buy Forecast by Month'!$B$28:$Z$28,0)))</f>
        <v>#N/A</v>
      </c>
      <c r="I278" s="11"/>
    </row>
    <row r="279" spans="1:9">
      <c r="A279" s="13" t="str">
        <f>UsedForPicklists!$C$3</f>
        <v>RUS</v>
      </c>
      <c r="B279" s="13" t="str">
        <f>TEXT('File Input'!$C$11,"yyyymmdd")</f>
        <v>yyyymmdd</v>
      </c>
      <c r="C279" s="37" t="s">
        <v>558</v>
      </c>
      <c r="D279" s="13" t="str">
        <f>'Buy Forecast by Month'!$B$6</f>
        <v>RU-Russia</v>
      </c>
      <c r="E279" s="13" t="str">
        <f t="shared" si="30"/>
        <v>202107</v>
      </c>
      <c r="F279" s="13" t="s">
        <v>562</v>
      </c>
      <c r="G279" s="35" t="e">
        <f>IF(ISBLANK(INDEX('Buy Forecast by Month'!$B$28:$Z$38,MATCH($F279,'Buy Forecast by Month'!$B$28:$B$38,0),MATCH(ForecastByProduct!$E279,'Buy Forecast by Month'!$B$28:$Z$28,0))),"",INDEX('Buy Forecast by Month'!$B$28:$Z$38,MATCH($F279,'Buy Forecast by Month'!$B$28:$B$38,0),MATCH(ForecastByProduct!$E279,'Buy Forecast by Month'!$B$28:$Z$28,0)))</f>
        <v>#N/A</v>
      </c>
      <c r="I279" s="11"/>
    </row>
    <row r="280" spans="1:9">
      <c r="A280" s="13" t="str">
        <f>UsedForPicklists!$C$3</f>
        <v>RUS</v>
      </c>
      <c r="B280" s="13" t="str">
        <f>TEXT('File Input'!$C$11,"yyyymmdd")</f>
        <v>yyyymmdd</v>
      </c>
      <c r="C280" s="37" t="s">
        <v>558</v>
      </c>
      <c r="D280" s="13" t="str">
        <f>'Buy Forecast by Month'!$B$6</f>
        <v>RU-Russia</v>
      </c>
      <c r="E280" s="13" t="str">
        <f t="shared" si="30"/>
        <v>202107</v>
      </c>
      <c r="F280" s="13" t="s">
        <v>563</v>
      </c>
      <c r="G280" s="35" t="e">
        <f>IF(ISBLANK(INDEX('Buy Forecast by Month'!$B$28:$Z$38,MATCH($F280,'Buy Forecast by Month'!$B$28:$B$38,0),MATCH(ForecastByProduct!$E280,'Buy Forecast by Month'!$B$28:$Z$28,0))),"",INDEX('Buy Forecast by Month'!$B$28:$Z$38,MATCH($F280,'Buy Forecast by Month'!$B$28:$B$38,0),MATCH(ForecastByProduct!$E280,'Buy Forecast by Month'!$B$28:$Z$28,0)))</f>
        <v>#N/A</v>
      </c>
      <c r="I280" s="11"/>
    </row>
    <row r="281" spans="1:9">
      <c r="A281" s="13" t="str">
        <f>UsedForPicklists!$C$3</f>
        <v>RUS</v>
      </c>
      <c r="B281" s="13" t="str">
        <f>TEXT('File Input'!$C$11,"yyyymmdd")</f>
        <v>yyyymmdd</v>
      </c>
      <c r="C281" s="37" t="s">
        <v>558</v>
      </c>
      <c r="D281" s="13" t="str">
        <f>'Buy Forecast by Month'!$B$6</f>
        <v>RU-Russia</v>
      </c>
      <c r="E281" s="13" t="str">
        <f t="shared" ref="E281:E289" si="31">TEXT(202108,0)</f>
        <v>202108</v>
      </c>
      <c r="F281" s="13" t="s">
        <v>616</v>
      </c>
      <c r="G281" s="35" t="e">
        <f>IF(ISBLANK(INDEX('Buy Forecast by Month'!$B$28:$Z$38,MATCH($F281,'Buy Forecast by Month'!$B$28:$B$38,0),MATCH(ForecastByProduct!$E281,'Buy Forecast by Month'!$B$28:$Z$28,0))),"",INDEX('Buy Forecast by Month'!$B$28:$Z$38,MATCH($F281,'Buy Forecast by Month'!$B$28:$B$38,0),MATCH(ForecastByProduct!$E281,'Buy Forecast by Month'!$B$28:$Z$28,0)))</f>
        <v>#N/A</v>
      </c>
      <c r="I281" s="11"/>
    </row>
    <row r="282" spans="1:9" s="11" customFormat="1">
      <c r="A282" s="13" t="str">
        <f>UsedForPicklists!$C$3</f>
        <v>RUS</v>
      </c>
      <c r="B282" s="13" t="str">
        <f>TEXT('File Input'!$C$11,"yyyymmdd")</f>
        <v>yyyymmdd</v>
      </c>
      <c r="C282" s="37" t="s">
        <v>558</v>
      </c>
      <c r="D282" s="13" t="str">
        <f>'Buy Forecast by Month'!$B$6</f>
        <v>RU-Russia</v>
      </c>
      <c r="E282" s="13" t="str">
        <f t="shared" si="31"/>
        <v>202108</v>
      </c>
      <c r="F282" s="13" t="s">
        <v>618</v>
      </c>
      <c r="G282" s="35" t="e">
        <f>IF(ISBLANK(INDEX('Buy Forecast by Month'!$B$28:$Z$38,MATCH($F282,'Buy Forecast by Month'!$B$28:$B$38,0),MATCH(ForecastByProduct!$E282,'Buy Forecast by Month'!$B$28:$Z$28,0))),"",INDEX('Buy Forecast by Month'!$B$28:$Z$38,MATCH($F282,'Buy Forecast by Month'!$B$28:$B$38,0),MATCH(ForecastByProduct!$E282,'Buy Forecast by Month'!$B$28:$Z$28,0)))</f>
        <v>#N/A</v>
      </c>
    </row>
    <row r="283" spans="1:9">
      <c r="A283" s="13" t="str">
        <f>UsedForPicklists!$C$3</f>
        <v>RUS</v>
      </c>
      <c r="B283" s="13" t="str">
        <f>TEXT('File Input'!$C$11,"yyyymmdd")</f>
        <v>yyyymmdd</v>
      </c>
      <c r="C283" s="37" t="s">
        <v>558</v>
      </c>
      <c r="D283" s="13" t="str">
        <f>'Buy Forecast by Month'!$B$6</f>
        <v>RU-Russia</v>
      </c>
      <c r="E283" s="13" t="str">
        <f t="shared" si="31"/>
        <v>202108</v>
      </c>
      <c r="F283" s="13" t="s">
        <v>573</v>
      </c>
      <c r="G283" s="35" t="e">
        <f>IF(ISBLANK(INDEX('Buy Forecast by Month'!$B$28:$Z$38,MATCH($F283,'Buy Forecast by Month'!$B$28:$B$38,0),MATCH(ForecastByProduct!$E283,'Buy Forecast by Month'!$B$28:$Z$28,0))),"",INDEX('Buy Forecast by Month'!$B$28:$Z$38,MATCH($F283,'Buy Forecast by Month'!$B$28:$B$38,0),MATCH(ForecastByProduct!$E283,'Buy Forecast by Month'!$B$28:$Z$28,0)))</f>
        <v>#N/A</v>
      </c>
      <c r="I283" s="11"/>
    </row>
    <row r="284" spans="1:9">
      <c r="A284" s="13" t="str">
        <f>UsedForPicklists!$C$3</f>
        <v>RUS</v>
      </c>
      <c r="B284" s="13" t="str">
        <f>TEXT('File Input'!$C$11,"yyyymmdd")</f>
        <v>yyyymmdd</v>
      </c>
      <c r="C284" s="37" t="s">
        <v>558</v>
      </c>
      <c r="D284" s="13" t="str">
        <f>'Buy Forecast by Month'!$B$6</f>
        <v>RU-Russia</v>
      </c>
      <c r="E284" s="13" t="str">
        <f t="shared" si="31"/>
        <v>202108</v>
      </c>
      <c r="F284" s="13" t="s">
        <v>854</v>
      </c>
      <c r="G284" s="35" t="e">
        <f>IF(ISBLANK(INDEX('Buy Forecast by Month'!$B$28:$Z$38,MATCH($F284,'Buy Forecast by Month'!$B$28:$B$38,0),MATCH(ForecastByProduct!$E284,'Buy Forecast by Month'!$B$28:$Z$28,0))),"",INDEX('Buy Forecast by Month'!$B$28:$Z$38,MATCH($F284,'Buy Forecast by Month'!$B$28:$B$38,0),MATCH(ForecastByProduct!$E284,'Buy Forecast by Month'!$B$28:$Z$28,0)))</f>
        <v>#N/A</v>
      </c>
      <c r="I284" s="11"/>
    </row>
    <row r="285" spans="1:9">
      <c r="A285" s="13" t="str">
        <f>UsedForPicklists!$C$3</f>
        <v>RUS</v>
      </c>
      <c r="B285" s="13" t="str">
        <f>TEXT('File Input'!$C$11,"yyyymmdd")</f>
        <v>yyyymmdd</v>
      </c>
      <c r="C285" s="37" t="s">
        <v>558</v>
      </c>
      <c r="D285" s="13" t="str">
        <f>'Buy Forecast by Month'!$B$6</f>
        <v>RU-Russia</v>
      </c>
      <c r="E285" s="13" t="str">
        <f t="shared" si="31"/>
        <v>202108</v>
      </c>
      <c r="F285" s="13" t="s">
        <v>855</v>
      </c>
      <c r="G285" s="35" t="e">
        <f>IF(ISBLANK(INDEX('Buy Forecast by Month'!$B$28:$Z$38,MATCH($F285,'Buy Forecast by Month'!$B$28:$B$38,0),MATCH(ForecastByProduct!$E285,'Buy Forecast by Month'!$B$28:$Z$28,0))),"",INDEX('Buy Forecast by Month'!$B$28:$Z$38,MATCH($F285,'Buy Forecast by Month'!$B$28:$B$38,0),MATCH(ForecastByProduct!$E285,'Buy Forecast by Month'!$B$28:$Z$28,0)))</f>
        <v>#N/A</v>
      </c>
      <c r="I285" s="11"/>
    </row>
    <row r="286" spans="1:9">
      <c r="A286" s="13" t="str">
        <f>UsedForPicklists!$C$3</f>
        <v>RUS</v>
      </c>
      <c r="B286" s="13" t="str">
        <f>TEXT('File Input'!$C$11,"yyyymmdd")</f>
        <v>yyyymmdd</v>
      </c>
      <c r="C286" s="37" t="s">
        <v>558</v>
      </c>
      <c r="D286" s="13" t="str">
        <f>'Buy Forecast by Month'!$B$6</f>
        <v>RU-Russia</v>
      </c>
      <c r="E286" s="13" t="str">
        <f t="shared" si="31"/>
        <v>202108</v>
      </c>
      <c r="F286" s="13" t="s">
        <v>856</v>
      </c>
      <c r="G286" s="35" t="e">
        <f>IF(ISBLANK(INDEX('Buy Forecast by Month'!$B$28:$Z$38,MATCH($F286,'Buy Forecast by Month'!$B$28:$B$38,0),MATCH(ForecastByProduct!$E286,'Buy Forecast by Month'!$B$28:$Z$28,0))),"",INDEX('Buy Forecast by Month'!$B$28:$Z$38,MATCH($F286,'Buy Forecast by Month'!$B$28:$B$38,0),MATCH(ForecastByProduct!$E286,'Buy Forecast by Month'!$B$28:$Z$28,0)))</f>
        <v>#N/A</v>
      </c>
      <c r="I286" s="11"/>
    </row>
    <row r="287" spans="1:9">
      <c r="A287" s="13" t="str">
        <f>UsedForPicklists!$C$3</f>
        <v>RUS</v>
      </c>
      <c r="B287" s="13" t="str">
        <f>TEXT('File Input'!$C$11,"yyyymmdd")</f>
        <v>yyyymmdd</v>
      </c>
      <c r="C287" s="37" t="s">
        <v>558</v>
      </c>
      <c r="D287" s="13" t="str">
        <f>'Buy Forecast by Month'!$B$6</f>
        <v>RU-Russia</v>
      </c>
      <c r="E287" s="13" t="str">
        <f t="shared" si="31"/>
        <v>202108</v>
      </c>
      <c r="F287" s="13" t="s">
        <v>564</v>
      </c>
      <c r="G287" s="35" t="e">
        <f>IF(ISBLANK(INDEX('Buy Forecast by Month'!$B$28:$Z$38,MATCH($F287,'Buy Forecast by Month'!$B$28:$B$38,0),MATCH(ForecastByProduct!$E287,'Buy Forecast by Month'!$B$28:$Z$28,0))),"",INDEX('Buy Forecast by Month'!$B$28:$Z$38,MATCH($F287,'Buy Forecast by Month'!$B$28:$B$38,0),MATCH(ForecastByProduct!$E287,'Buy Forecast by Month'!$B$28:$Z$28,0)))</f>
        <v>#N/A</v>
      </c>
      <c r="I287" s="11"/>
    </row>
    <row r="288" spans="1:9">
      <c r="A288" s="13" t="str">
        <f>UsedForPicklists!$C$3</f>
        <v>RUS</v>
      </c>
      <c r="B288" s="13" t="str">
        <f>TEXT('File Input'!$C$11,"yyyymmdd")</f>
        <v>yyyymmdd</v>
      </c>
      <c r="C288" s="37" t="s">
        <v>558</v>
      </c>
      <c r="D288" s="13" t="str">
        <f>'Buy Forecast by Month'!$B$6</f>
        <v>RU-Russia</v>
      </c>
      <c r="E288" s="13" t="str">
        <f t="shared" si="31"/>
        <v>202108</v>
      </c>
      <c r="F288" s="13" t="s">
        <v>562</v>
      </c>
      <c r="G288" s="35" t="e">
        <f>IF(ISBLANK(INDEX('Buy Forecast by Month'!$B$28:$Z$38,MATCH($F288,'Buy Forecast by Month'!$B$28:$B$38,0),MATCH(ForecastByProduct!$E288,'Buy Forecast by Month'!$B$28:$Z$28,0))),"",INDEX('Buy Forecast by Month'!$B$28:$Z$38,MATCH($F288,'Buy Forecast by Month'!$B$28:$B$38,0),MATCH(ForecastByProduct!$E288,'Buy Forecast by Month'!$B$28:$Z$28,0)))</f>
        <v>#N/A</v>
      </c>
      <c r="I288" s="11"/>
    </row>
    <row r="289" spans="1:9">
      <c r="A289" s="13" t="str">
        <f>UsedForPicklists!$C$3</f>
        <v>RUS</v>
      </c>
      <c r="B289" s="13" t="str">
        <f>TEXT('File Input'!$C$11,"yyyymmdd")</f>
        <v>yyyymmdd</v>
      </c>
      <c r="C289" s="37" t="s">
        <v>558</v>
      </c>
      <c r="D289" s="13" t="str">
        <f>'Buy Forecast by Month'!$B$6</f>
        <v>RU-Russia</v>
      </c>
      <c r="E289" s="13" t="str">
        <f t="shared" si="31"/>
        <v>202108</v>
      </c>
      <c r="F289" s="13" t="s">
        <v>563</v>
      </c>
      <c r="G289" s="35" t="e">
        <f>IF(ISBLANK(INDEX('Buy Forecast by Month'!$B$28:$Z$38,MATCH($F289,'Buy Forecast by Month'!$B$28:$B$38,0),MATCH(ForecastByProduct!$E289,'Buy Forecast by Month'!$B$28:$Z$28,0))),"",INDEX('Buy Forecast by Month'!$B$28:$Z$38,MATCH($F289,'Buy Forecast by Month'!$B$28:$B$38,0),MATCH(ForecastByProduct!$E289,'Buy Forecast by Month'!$B$28:$Z$28,0)))</f>
        <v>#N/A</v>
      </c>
      <c r="I289" s="11"/>
    </row>
    <row r="290" spans="1:9">
      <c r="A290" s="13" t="str">
        <f>UsedForPicklists!$C$3</f>
        <v>RUS</v>
      </c>
      <c r="B290" s="13" t="str">
        <f>TEXT('File Input'!$C$11,"yyyymmdd")</f>
        <v>yyyymmdd</v>
      </c>
      <c r="C290" s="37" t="s">
        <v>558</v>
      </c>
      <c r="D290" s="13" t="str">
        <f>'Buy Forecast by Month'!$B$6</f>
        <v>RU-Russia</v>
      </c>
      <c r="E290" s="13" t="str">
        <f t="shared" ref="E290:E298" si="32">TEXT(202109,0)</f>
        <v>202109</v>
      </c>
      <c r="F290" s="13" t="s">
        <v>616</v>
      </c>
      <c r="G290" s="35" t="e">
        <f>IF(ISBLANK(INDEX('Buy Forecast by Month'!$B$28:$Z$38,MATCH($F290,'Buy Forecast by Month'!$B$28:$B$38,0),MATCH(ForecastByProduct!$E290,'Buy Forecast by Month'!$B$28:$Z$28,0))),"",INDEX('Buy Forecast by Month'!$B$28:$Z$38,MATCH($F290,'Buy Forecast by Month'!$B$28:$B$38,0),MATCH(ForecastByProduct!$E290,'Buy Forecast by Month'!$B$28:$Z$28,0)))</f>
        <v>#N/A</v>
      </c>
      <c r="I290" s="11"/>
    </row>
    <row r="291" spans="1:9" s="11" customFormat="1">
      <c r="A291" s="13" t="str">
        <f>UsedForPicklists!$C$3</f>
        <v>RUS</v>
      </c>
      <c r="B291" s="13" t="str">
        <f>TEXT('File Input'!$C$11,"yyyymmdd")</f>
        <v>yyyymmdd</v>
      </c>
      <c r="C291" s="37" t="s">
        <v>558</v>
      </c>
      <c r="D291" s="13" t="str">
        <f>'Buy Forecast by Month'!$B$6</f>
        <v>RU-Russia</v>
      </c>
      <c r="E291" s="13" t="str">
        <f t="shared" si="32"/>
        <v>202109</v>
      </c>
      <c r="F291" s="13" t="s">
        <v>618</v>
      </c>
      <c r="G291" s="35" t="e">
        <f>IF(ISBLANK(INDEX('Buy Forecast by Month'!$B$28:$Z$38,MATCH($F291,'Buy Forecast by Month'!$B$28:$B$38,0),MATCH(ForecastByProduct!$E291,'Buy Forecast by Month'!$B$28:$Z$28,0))),"",INDEX('Buy Forecast by Month'!$B$28:$Z$38,MATCH($F291,'Buy Forecast by Month'!$B$28:$B$38,0),MATCH(ForecastByProduct!$E291,'Buy Forecast by Month'!$B$28:$Z$28,0)))</f>
        <v>#N/A</v>
      </c>
    </row>
    <row r="292" spans="1:9">
      <c r="A292" s="13" t="str">
        <f>UsedForPicklists!$C$3</f>
        <v>RUS</v>
      </c>
      <c r="B292" s="13" t="str">
        <f>TEXT('File Input'!$C$11,"yyyymmdd")</f>
        <v>yyyymmdd</v>
      </c>
      <c r="C292" s="37" t="s">
        <v>558</v>
      </c>
      <c r="D292" s="13" t="str">
        <f>'Buy Forecast by Month'!$B$6</f>
        <v>RU-Russia</v>
      </c>
      <c r="E292" s="13" t="str">
        <f t="shared" si="32"/>
        <v>202109</v>
      </c>
      <c r="F292" s="13" t="s">
        <v>573</v>
      </c>
      <c r="G292" s="35" t="e">
        <f>IF(ISBLANK(INDEX('Buy Forecast by Month'!$B$28:$Z$38,MATCH($F292,'Buy Forecast by Month'!$B$28:$B$38,0),MATCH(ForecastByProduct!$E292,'Buy Forecast by Month'!$B$28:$Z$28,0))),"",INDEX('Buy Forecast by Month'!$B$28:$Z$38,MATCH($F292,'Buy Forecast by Month'!$B$28:$B$38,0),MATCH(ForecastByProduct!$E292,'Buy Forecast by Month'!$B$28:$Z$28,0)))</f>
        <v>#N/A</v>
      </c>
      <c r="I292" s="11"/>
    </row>
    <row r="293" spans="1:9">
      <c r="A293" s="13" t="str">
        <f>UsedForPicklists!$C$3</f>
        <v>RUS</v>
      </c>
      <c r="B293" s="13" t="str">
        <f>TEXT('File Input'!$C$11,"yyyymmdd")</f>
        <v>yyyymmdd</v>
      </c>
      <c r="C293" s="37" t="s">
        <v>558</v>
      </c>
      <c r="D293" s="13" t="str">
        <f>'Buy Forecast by Month'!$B$6</f>
        <v>RU-Russia</v>
      </c>
      <c r="E293" s="13" t="str">
        <f t="shared" si="32"/>
        <v>202109</v>
      </c>
      <c r="F293" s="13" t="s">
        <v>854</v>
      </c>
      <c r="G293" s="35" t="e">
        <f>IF(ISBLANK(INDEX('Buy Forecast by Month'!$B$28:$Z$38,MATCH($F293,'Buy Forecast by Month'!$B$28:$B$38,0),MATCH(ForecastByProduct!$E293,'Buy Forecast by Month'!$B$28:$Z$28,0))),"",INDEX('Buy Forecast by Month'!$B$28:$Z$38,MATCH($F293,'Buy Forecast by Month'!$B$28:$B$38,0),MATCH(ForecastByProduct!$E293,'Buy Forecast by Month'!$B$28:$Z$28,0)))</f>
        <v>#N/A</v>
      </c>
      <c r="I293" s="11"/>
    </row>
    <row r="294" spans="1:9">
      <c r="A294" s="13" t="str">
        <f>UsedForPicklists!$C$3</f>
        <v>RUS</v>
      </c>
      <c r="B294" s="13" t="str">
        <f>TEXT('File Input'!$C$11,"yyyymmdd")</f>
        <v>yyyymmdd</v>
      </c>
      <c r="C294" s="37" t="s">
        <v>558</v>
      </c>
      <c r="D294" s="13" t="str">
        <f>'Buy Forecast by Month'!$B$6</f>
        <v>RU-Russia</v>
      </c>
      <c r="E294" s="13" t="str">
        <f t="shared" si="32"/>
        <v>202109</v>
      </c>
      <c r="F294" s="13" t="s">
        <v>855</v>
      </c>
      <c r="G294" s="35" t="e">
        <f>IF(ISBLANK(INDEX('Buy Forecast by Month'!$B$28:$Z$38,MATCH($F294,'Buy Forecast by Month'!$B$28:$B$38,0),MATCH(ForecastByProduct!$E294,'Buy Forecast by Month'!$B$28:$Z$28,0))),"",INDEX('Buy Forecast by Month'!$B$28:$Z$38,MATCH($F294,'Buy Forecast by Month'!$B$28:$B$38,0),MATCH(ForecastByProduct!$E294,'Buy Forecast by Month'!$B$28:$Z$28,0)))</f>
        <v>#N/A</v>
      </c>
      <c r="I294" s="11"/>
    </row>
    <row r="295" spans="1:9">
      <c r="A295" s="13" t="str">
        <f>UsedForPicklists!$C$3</f>
        <v>RUS</v>
      </c>
      <c r="B295" s="13" t="str">
        <f>TEXT('File Input'!$C$11,"yyyymmdd")</f>
        <v>yyyymmdd</v>
      </c>
      <c r="C295" s="37" t="s">
        <v>558</v>
      </c>
      <c r="D295" s="13" t="str">
        <f>'Buy Forecast by Month'!$B$6</f>
        <v>RU-Russia</v>
      </c>
      <c r="E295" s="13" t="str">
        <f t="shared" si="32"/>
        <v>202109</v>
      </c>
      <c r="F295" s="13" t="s">
        <v>856</v>
      </c>
      <c r="G295" s="35" t="e">
        <f>IF(ISBLANK(INDEX('Buy Forecast by Month'!$B$28:$Z$38,MATCH($F295,'Buy Forecast by Month'!$B$28:$B$38,0),MATCH(ForecastByProduct!$E295,'Buy Forecast by Month'!$B$28:$Z$28,0))),"",INDEX('Buy Forecast by Month'!$B$28:$Z$38,MATCH($F295,'Buy Forecast by Month'!$B$28:$B$38,0),MATCH(ForecastByProduct!$E295,'Buy Forecast by Month'!$B$28:$Z$28,0)))</f>
        <v>#N/A</v>
      </c>
      <c r="I295" s="11"/>
    </row>
    <row r="296" spans="1:9">
      <c r="A296" s="13" t="str">
        <f>UsedForPicklists!$C$3</f>
        <v>RUS</v>
      </c>
      <c r="B296" s="13" t="str">
        <f>TEXT('File Input'!$C$11,"yyyymmdd")</f>
        <v>yyyymmdd</v>
      </c>
      <c r="C296" s="37" t="s">
        <v>558</v>
      </c>
      <c r="D296" s="13" t="str">
        <f>'Buy Forecast by Month'!$B$6</f>
        <v>RU-Russia</v>
      </c>
      <c r="E296" s="13" t="str">
        <f t="shared" si="32"/>
        <v>202109</v>
      </c>
      <c r="F296" s="13" t="s">
        <v>564</v>
      </c>
      <c r="G296" s="35" t="e">
        <f>IF(ISBLANK(INDEX('Buy Forecast by Month'!$B$28:$Z$38,MATCH($F296,'Buy Forecast by Month'!$B$28:$B$38,0),MATCH(ForecastByProduct!$E296,'Buy Forecast by Month'!$B$28:$Z$28,0))),"",INDEX('Buy Forecast by Month'!$B$28:$Z$38,MATCH($F296,'Buy Forecast by Month'!$B$28:$B$38,0),MATCH(ForecastByProduct!$E296,'Buy Forecast by Month'!$B$28:$Z$28,0)))</f>
        <v>#N/A</v>
      </c>
      <c r="I296" s="11"/>
    </row>
    <row r="297" spans="1:9">
      <c r="A297" s="13" t="str">
        <f>UsedForPicklists!$C$3</f>
        <v>RUS</v>
      </c>
      <c r="B297" s="13" t="str">
        <f>TEXT('File Input'!$C$11,"yyyymmdd")</f>
        <v>yyyymmdd</v>
      </c>
      <c r="C297" s="37" t="s">
        <v>558</v>
      </c>
      <c r="D297" s="13" t="str">
        <f>'Buy Forecast by Month'!$B$6</f>
        <v>RU-Russia</v>
      </c>
      <c r="E297" s="13" t="str">
        <f t="shared" si="32"/>
        <v>202109</v>
      </c>
      <c r="F297" s="13" t="s">
        <v>562</v>
      </c>
      <c r="G297" s="35" t="e">
        <f>IF(ISBLANK(INDEX('Buy Forecast by Month'!$B$28:$Z$38,MATCH($F297,'Buy Forecast by Month'!$B$28:$B$38,0),MATCH(ForecastByProduct!$E297,'Buy Forecast by Month'!$B$28:$Z$28,0))),"",INDEX('Buy Forecast by Month'!$B$28:$Z$38,MATCH($F297,'Buy Forecast by Month'!$B$28:$B$38,0),MATCH(ForecastByProduct!$E297,'Buy Forecast by Month'!$B$28:$Z$28,0)))</f>
        <v>#N/A</v>
      </c>
      <c r="I297" s="11"/>
    </row>
    <row r="298" spans="1:9">
      <c r="A298" s="13" t="str">
        <f>UsedForPicklists!$C$3</f>
        <v>RUS</v>
      </c>
      <c r="B298" s="13" t="str">
        <f>TEXT('File Input'!$C$11,"yyyymmdd")</f>
        <v>yyyymmdd</v>
      </c>
      <c r="C298" s="37" t="s">
        <v>558</v>
      </c>
      <c r="D298" s="13" t="str">
        <f>'Buy Forecast by Month'!$B$6</f>
        <v>RU-Russia</v>
      </c>
      <c r="E298" s="13" t="str">
        <f t="shared" si="32"/>
        <v>202109</v>
      </c>
      <c r="F298" s="13" t="s">
        <v>563</v>
      </c>
      <c r="G298" s="35" t="e">
        <f>IF(ISBLANK(INDEX('Buy Forecast by Month'!$B$28:$Z$38,MATCH($F298,'Buy Forecast by Month'!$B$28:$B$38,0),MATCH(ForecastByProduct!$E298,'Buy Forecast by Month'!$B$28:$Z$28,0))),"",INDEX('Buy Forecast by Month'!$B$28:$Z$38,MATCH($F298,'Buy Forecast by Month'!$B$28:$B$38,0),MATCH(ForecastByProduct!$E298,'Buy Forecast by Month'!$B$28:$Z$28,0)))</f>
        <v>#N/A</v>
      </c>
      <c r="I298" s="11"/>
    </row>
    <row r="299" spans="1:9">
      <c r="A299" s="13" t="str">
        <f>UsedForPicklists!$C$3</f>
        <v>RUS</v>
      </c>
      <c r="B299" s="13" t="str">
        <f>TEXT('File Input'!$C$11,"yyyymmdd")</f>
        <v>yyyymmdd</v>
      </c>
      <c r="C299" s="37" t="s">
        <v>558</v>
      </c>
      <c r="D299" s="13" t="str">
        <f>'Buy Forecast by Month'!$B$6</f>
        <v>RU-Russia</v>
      </c>
      <c r="E299" s="13" t="str">
        <f t="shared" ref="E299:E307" si="33">TEXT(202110,0)</f>
        <v>202110</v>
      </c>
      <c r="F299" s="13" t="s">
        <v>616</v>
      </c>
      <c r="G299" s="35" t="e">
        <f>IF(ISBLANK(INDEX('Buy Forecast by Month'!$B$28:$Z$38,MATCH($F299,'Buy Forecast by Month'!$B$28:$B$38,0),MATCH(ForecastByProduct!$E299,'Buy Forecast by Month'!$B$28:$Z$28,0))),"",INDEX('Buy Forecast by Month'!$B$28:$Z$38,MATCH($F299,'Buy Forecast by Month'!$B$28:$B$38,0),MATCH(ForecastByProduct!$E299,'Buy Forecast by Month'!$B$28:$Z$28,0)))</f>
        <v>#N/A</v>
      </c>
      <c r="I299" s="11"/>
    </row>
    <row r="300" spans="1:9" s="11" customFormat="1">
      <c r="A300" s="13" t="str">
        <f>UsedForPicklists!$C$3</f>
        <v>RUS</v>
      </c>
      <c r="B300" s="13" t="str">
        <f>TEXT('File Input'!$C$11,"yyyymmdd")</f>
        <v>yyyymmdd</v>
      </c>
      <c r="C300" s="37" t="s">
        <v>558</v>
      </c>
      <c r="D300" s="13" t="str">
        <f>'Buy Forecast by Month'!$B$6</f>
        <v>RU-Russia</v>
      </c>
      <c r="E300" s="13" t="str">
        <f t="shared" si="33"/>
        <v>202110</v>
      </c>
      <c r="F300" s="13" t="s">
        <v>618</v>
      </c>
      <c r="G300" s="35" t="e">
        <f>IF(ISBLANK(INDEX('Buy Forecast by Month'!$B$28:$Z$38,MATCH($F300,'Buy Forecast by Month'!$B$28:$B$38,0),MATCH(ForecastByProduct!$E300,'Buy Forecast by Month'!$B$28:$Z$28,0))),"",INDEX('Buy Forecast by Month'!$B$28:$Z$38,MATCH($F300,'Buy Forecast by Month'!$B$28:$B$38,0),MATCH(ForecastByProduct!$E300,'Buy Forecast by Month'!$B$28:$Z$28,0)))</f>
        <v>#N/A</v>
      </c>
    </row>
    <row r="301" spans="1:9">
      <c r="A301" s="13" t="str">
        <f>UsedForPicklists!$C$3</f>
        <v>RUS</v>
      </c>
      <c r="B301" s="13" t="str">
        <f>TEXT('File Input'!$C$11,"yyyymmdd")</f>
        <v>yyyymmdd</v>
      </c>
      <c r="C301" s="37" t="s">
        <v>558</v>
      </c>
      <c r="D301" s="13" t="str">
        <f>'Buy Forecast by Month'!$B$6</f>
        <v>RU-Russia</v>
      </c>
      <c r="E301" s="13" t="str">
        <f t="shared" si="33"/>
        <v>202110</v>
      </c>
      <c r="F301" s="13" t="s">
        <v>573</v>
      </c>
      <c r="G301" s="35" t="e">
        <f>IF(ISBLANK(INDEX('Buy Forecast by Month'!$B$28:$Z$38,MATCH($F301,'Buy Forecast by Month'!$B$28:$B$38,0),MATCH(ForecastByProduct!$E301,'Buy Forecast by Month'!$B$28:$Z$28,0))),"",INDEX('Buy Forecast by Month'!$B$28:$Z$38,MATCH($F301,'Buy Forecast by Month'!$B$28:$B$38,0),MATCH(ForecastByProduct!$E301,'Buy Forecast by Month'!$B$28:$Z$28,0)))</f>
        <v>#N/A</v>
      </c>
      <c r="I301" s="11"/>
    </row>
    <row r="302" spans="1:9">
      <c r="A302" s="13" t="str">
        <f>UsedForPicklists!$C$3</f>
        <v>RUS</v>
      </c>
      <c r="B302" s="13" t="str">
        <f>TEXT('File Input'!$C$11,"yyyymmdd")</f>
        <v>yyyymmdd</v>
      </c>
      <c r="C302" s="37" t="s">
        <v>558</v>
      </c>
      <c r="D302" s="13" t="str">
        <f>'Buy Forecast by Month'!$B$6</f>
        <v>RU-Russia</v>
      </c>
      <c r="E302" s="13" t="str">
        <f t="shared" si="33"/>
        <v>202110</v>
      </c>
      <c r="F302" s="13" t="s">
        <v>854</v>
      </c>
      <c r="G302" s="35" t="e">
        <f>IF(ISBLANK(INDEX('Buy Forecast by Month'!$B$28:$Z$38,MATCH($F302,'Buy Forecast by Month'!$B$28:$B$38,0),MATCH(ForecastByProduct!$E302,'Buy Forecast by Month'!$B$28:$Z$28,0))),"",INDEX('Buy Forecast by Month'!$B$28:$Z$38,MATCH($F302,'Buy Forecast by Month'!$B$28:$B$38,0),MATCH(ForecastByProduct!$E302,'Buy Forecast by Month'!$B$28:$Z$28,0)))</f>
        <v>#N/A</v>
      </c>
      <c r="I302" s="11"/>
    </row>
    <row r="303" spans="1:9">
      <c r="A303" s="13" t="str">
        <f>UsedForPicklists!$C$3</f>
        <v>RUS</v>
      </c>
      <c r="B303" s="13" t="str">
        <f>TEXT('File Input'!$C$11,"yyyymmdd")</f>
        <v>yyyymmdd</v>
      </c>
      <c r="C303" s="37" t="s">
        <v>558</v>
      </c>
      <c r="D303" s="13" t="str">
        <f>'Buy Forecast by Month'!$B$6</f>
        <v>RU-Russia</v>
      </c>
      <c r="E303" s="13" t="str">
        <f t="shared" si="33"/>
        <v>202110</v>
      </c>
      <c r="F303" s="13" t="s">
        <v>855</v>
      </c>
      <c r="G303" s="35" t="e">
        <f>IF(ISBLANK(INDEX('Buy Forecast by Month'!$B$28:$Z$38,MATCH($F303,'Buy Forecast by Month'!$B$28:$B$38,0),MATCH(ForecastByProduct!$E303,'Buy Forecast by Month'!$B$28:$Z$28,0))),"",INDEX('Buy Forecast by Month'!$B$28:$Z$38,MATCH($F303,'Buy Forecast by Month'!$B$28:$B$38,0),MATCH(ForecastByProduct!$E303,'Buy Forecast by Month'!$B$28:$Z$28,0)))</f>
        <v>#N/A</v>
      </c>
      <c r="I303" s="11"/>
    </row>
    <row r="304" spans="1:9">
      <c r="A304" s="13" t="str">
        <f>UsedForPicklists!$C$3</f>
        <v>RUS</v>
      </c>
      <c r="B304" s="13" t="str">
        <f>TEXT('File Input'!$C$11,"yyyymmdd")</f>
        <v>yyyymmdd</v>
      </c>
      <c r="C304" s="37" t="s">
        <v>558</v>
      </c>
      <c r="D304" s="13" t="str">
        <f>'Buy Forecast by Month'!$B$6</f>
        <v>RU-Russia</v>
      </c>
      <c r="E304" s="13" t="str">
        <f t="shared" si="33"/>
        <v>202110</v>
      </c>
      <c r="F304" s="13" t="s">
        <v>856</v>
      </c>
      <c r="G304" s="35" t="e">
        <f>IF(ISBLANK(INDEX('Buy Forecast by Month'!$B$28:$Z$38,MATCH($F304,'Buy Forecast by Month'!$B$28:$B$38,0),MATCH(ForecastByProduct!$E304,'Buy Forecast by Month'!$B$28:$Z$28,0))),"",INDEX('Buy Forecast by Month'!$B$28:$Z$38,MATCH($F304,'Buy Forecast by Month'!$B$28:$B$38,0),MATCH(ForecastByProduct!$E304,'Buy Forecast by Month'!$B$28:$Z$28,0)))</f>
        <v>#N/A</v>
      </c>
      <c r="I304" s="11"/>
    </row>
    <row r="305" spans="1:9">
      <c r="A305" s="13" t="str">
        <f>UsedForPicklists!$C$3</f>
        <v>RUS</v>
      </c>
      <c r="B305" s="13" t="str">
        <f>TEXT('File Input'!$C$11,"yyyymmdd")</f>
        <v>yyyymmdd</v>
      </c>
      <c r="C305" s="37" t="s">
        <v>558</v>
      </c>
      <c r="D305" s="13" t="str">
        <f>'Buy Forecast by Month'!$B$6</f>
        <v>RU-Russia</v>
      </c>
      <c r="E305" s="13" t="str">
        <f t="shared" si="33"/>
        <v>202110</v>
      </c>
      <c r="F305" s="13" t="s">
        <v>564</v>
      </c>
      <c r="G305" s="35" t="e">
        <f>IF(ISBLANK(INDEX('Buy Forecast by Month'!$B$28:$Z$38,MATCH($F305,'Buy Forecast by Month'!$B$28:$B$38,0),MATCH(ForecastByProduct!$E305,'Buy Forecast by Month'!$B$28:$Z$28,0))),"",INDEX('Buy Forecast by Month'!$B$28:$Z$38,MATCH($F305,'Buy Forecast by Month'!$B$28:$B$38,0),MATCH(ForecastByProduct!$E305,'Buy Forecast by Month'!$B$28:$Z$28,0)))</f>
        <v>#N/A</v>
      </c>
      <c r="I305" s="11"/>
    </row>
    <row r="306" spans="1:9">
      <c r="A306" s="13" t="str">
        <f>UsedForPicklists!$C$3</f>
        <v>RUS</v>
      </c>
      <c r="B306" s="13" t="str">
        <f>TEXT('File Input'!$C$11,"yyyymmdd")</f>
        <v>yyyymmdd</v>
      </c>
      <c r="C306" s="37" t="s">
        <v>558</v>
      </c>
      <c r="D306" s="13" t="str">
        <f>'Buy Forecast by Month'!$B$6</f>
        <v>RU-Russia</v>
      </c>
      <c r="E306" s="13" t="str">
        <f t="shared" si="33"/>
        <v>202110</v>
      </c>
      <c r="F306" s="13" t="s">
        <v>562</v>
      </c>
      <c r="G306" s="35" t="e">
        <f>IF(ISBLANK(INDEX('Buy Forecast by Month'!$B$28:$Z$38,MATCH($F306,'Buy Forecast by Month'!$B$28:$B$38,0),MATCH(ForecastByProduct!$E306,'Buy Forecast by Month'!$B$28:$Z$28,0))),"",INDEX('Buy Forecast by Month'!$B$28:$Z$38,MATCH($F306,'Buy Forecast by Month'!$B$28:$B$38,0),MATCH(ForecastByProduct!$E306,'Buy Forecast by Month'!$B$28:$Z$28,0)))</f>
        <v>#N/A</v>
      </c>
      <c r="I306" s="11"/>
    </row>
    <row r="307" spans="1:9">
      <c r="A307" s="13" t="str">
        <f>UsedForPicklists!$C$3</f>
        <v>RUS</v>
      </c>
      <c r="B307" s="13" t="str">
        <f>TEXT('File Input'!$C$11,"yyyymmdd")</f>
        <v>yyyymmdd</v>
      </c>
      <c r="C307" s="37" t="s">
        <v>558</v>
      </c>
      <c r="D307" s="13" t="str">
        <f>'Buy Forecast by Month'!$B$6</f>
        <v>RU-Russia</v>
      </c>
      <c r="E307" s="13" t="str">
        <f t="shared" si="33"/>
        <v>202110</v>
      </c>
      <c r="F307" s="13" t="s">
        <v>563</v>
      </c>
      <c r="G307" s="35" t="e">
        <f>IF(ISBLANK(INDEX('Buy Forecast by Month'!$B$28:$Z$38,MATCH($F307,'Buy Forecast by Month'!$B$28:$B$38,0),MATCH(ForecastByProduct!$E307,'Buy Forecast by Month'!$B$28:$Z$28,0))),"",INDEX('Buy Forecast by Month'!$B$28:$Z$38,MATCH($F307,'Buy Forecast by Month'!$B$28:$B$38,0),MATCH(ForecastByProduct!$E307,'Buy Forecast by Month'!$B$28:$Z$28,0)))</f>
        <v>#N/A</v>
      </c>
      <c r="I307" s="11"/>
    </row>
    <row r="308" spans="1:9">
      <c r="A308" s="13" t="str">
        <f>UsedForPicklists!$C$3</f>
        <v>RUS</v>
      </c>
      <c r="B308" s="13" t="str">
        <f>TEXT('File Input'!$C$11,"yyyymmdd")</f>
        <v>yyyymmdd</v>
      </c>
      <c r="C308" s="37" t="s">
        <v>558</v>
      </c>
      <c r="D308" s="13" t="str">
        <f>'Buy Forecast by Month'!$B$6</f>
        <v>RU-Russia</v>
      </c>
      <c r="E308" s="13" t="str">
        <f t="shared" ref="E308:E316" si="34">TEXT(202111,0)</f>
        <v>202111</v>
      </c>
      <c r="F308" s="13" t="s">
        <v>616</v>
      </c>
      <c r="G308" s="35" t="e">
        <f>IF(ISBLANK(INDEX('Buy Forecast by Month'!$B$28:$Z$38,MATCH($F308,'Buy Forecast by Month'!$B$28:$B$38,0),MATCH(ForecastByProduct!$E308,'Buy Forecast by Month'!$B$28:$Z$28,0))),"",INDEX('Buy Forecast by Month'!$B$28:$Z$38,MATCH($F308,'Buy Forecast by Month'!$B$28:$B$38,0),MATCH(ForecastByProduct!$E308,'Buy Forecast by Month'!$B$28:$Z$28,0)))</f>
        <v>#N/A</v>
      </c>
      <c r="I308" s="11"/>
    </row>
    <row r="309" spans="1:9" s="11" customFormat="1">
      <c r="A309" s="13" t="str">
        <f>UsedForPicklists!$C$3</f>
        <v>RUS</v>
      </c>
      <c r="B309" s="13" t="str">
        <f>TEXT('File Input'!$C$11,"yyyymmdd")</f>
        <v>yyyymmdd</v>
      </c>
      <c r="C309" s="37" t="s">
        <v>558</v>
      </c>
      <c r="D309" s="13" t="str">
        <f>'Buy Forecast by Month'!$B$6</f>
        <v>RU-Russia</v>
      </c>
      <c r="E309" s="13" t="str">
        <f t="shared" si="34"/>
        <v>202111</v>
      </c>
      <c r="F309" s="13" t="s">
        <v>618</v>
      </c>
      <c r="G309" s="35" t="e">
        <f>IF(ISBLANK(INDEX('Buy Forecast by Month'!$B$28:$Z$38,MATCH($F309,'Buy Forecast by Month'!$B$28:$B$38,0),MATCH(ForecastByProduct!$E309,'Buy Forecast by Month'!$B$28:$Z$28,0))),"",INDEX('Buy Forecast by Month'!$B$28:$Z$38,MATCH($F309,'Buy Forecast by Month'!$B$28:$B$38,0),MATCH(ForecastByProduct!$E309,'Buy Forecast by Month'!$B$28:$Z$28,0)))</f>
        <v>#N/A</v>
      </c>
    </row>
    <row r="310" spans="1:9">
      <c r="A310" s="13" t="str">
        <f>UsedForPicklists!$C$3</f>
        <v>RUS</v>
      </c>
      <c r="B310" s="13" t="str">
        <f>TEXT('File Input'!$C$11,"yyyymmdd")</f>
        <v>yyyymmdd</v>
      </c>
      <c r="C310" s="37" t="s">
        <v>558</v>
      </c>
      <c r="D310" s="13" t="str">
        <f>'Buy Forecast by Month'!$B$6</f>
        <v>RU-Russia</v>
      </c>
      <c r="E310" s="13" t="str">
        <f t="shared" si="34"/>
        <v>202111</v>
      </c>
      <c r="F310" s="13" t="s">
        <v>573</v>
      </c>
      <c r="G310" s="35" t="e">
        <f>IF(ISBLANK(INDEX('Buy Forecast by Month'!$B$28:$Z$38,MATCH($F310,'Buy Forecast by Month'!$B$28:$B$38,0),MATCH(ForecastByProduct!$E310,'Buy Forecast by Month'!$B$28:$Z$28,0))),"",INDEX('Buy Forecast by Month'!$B$28:$Z$38,MATCH($F310,'Buy Forecast by Month'!$B$28:$B$38,0),MATCH(ForecastByProduct!$E310,'Buy Forecast by Month'!$B$28:$Z$28,0)))</f>
        <v>#N/A</v>
      </c>
      <c r="I310" s="11"/>
    </row>
    <row r="311" spans="1:9">
      <c r="A311" s="13" t="str">
        <f>UsedForPicklists!$C$3</f>
        <v>RUS</v>
      </c>
      <c r="B311" s="13" t="str">
        <f>TEXT('File Input'!$C$11,"yyyymmdd")</f>
        <v>yyyymmdd</v>
      </c>
      <c r="C311" s="37" t="s">
        <v>558</v>
      </c>
      <c r="D311" s="13" t="str">
        <f>'Buy Forecast by Month'!$B$6</f>
        <v>RU-Russia</v>
      </c>
      <c r="E311" s="13" t="str">
        <f t="shared" si="34"/>
        <v>202111</v>
      </c>
      <c r="F311" s="13" t="s">
        <v>854</v>
      </c>
      <c r="G311" s="35" t="e">
        <f>IF(ISBLANK(INDEX('Buy Forecast by Month'!$B$28:$Z$38,MATCH($F311,'Buy Forecast by Month'!$B$28:$B$38,0),MATCH(ForecastByProduct!$E311,'Buy Forecast by Month'!$B$28:$Z$28,0))),"",INDEX('Buy Forecast by Month'!$B$28:$Z$38,MATCH($F311,'Buy Forecast by Month'!$B$28:$B$38,0),MATCH(ForecastByProduct!$E311,'Buy Forecast by Month'!$B$28:$Z$28,0)))</f>
        <v>#N/A</v>
      </c>
      <c r="I311" s="11"/>
    </row>
    <row r="312" spans="1:9">
      <c r="A312" s="13" t="str">
        <f>UsedForPicklists!$C$3</f>
        <v>RUS</v>
      </c>
      <c r="B312" s="13" t="str">
        <f>TEXT('File Input'!$C$11,"yyyymmdd")</f>
        <v>yyyymmdd</v>
      </c>
      <c r="C312" s="37" t="s">
        <v>558</v>
      </c>
      <c r="D312" s="13" t="str">
        <f>'Buy Forecast by Month'!$B$6</f>
        <v>RU-Russia</v>
      </c>
      <c r="E312" s="13" t="str">
        <f t="shared" si="34"/>
        <v>202111</v>
      </c>
      <c r="F312" s="13" t="s">
        <v>855</v>
      </c>
      <c r="G312" s="35" t="e">
        <f>IF(ISBLANK(INDEX('Buy Forecast by Month'!$B$28:$Z$38,MATCH($F312,'Buy Forecast by Month'!$B$28:$B$38,0),MATCH(ForecastByProduct!$E312,'Buy Forecast by Month'!$B$28:$Z$28,0))),"",INDEX('Buy Forecast by Month'!$B$28:$Z$38,MATCH($F312,'Buy Forecast by Month'!$B$28:$B$38,0),MATCH(ForecastByProduct!$E312,'Buy Forecast by Month'!$B$28:$Z$28,0)))</f>
        <v>#N/A</v>
      </c>
      <c r="I312" s="11"/>
    </row>
    <row r="313" spans="1:9">
      <c r="A313" s="13" t="str">
        <f>UsedForPicklists!$C$3</f>
        <v>RUS</v>
      </c>
      <c r="B313" s="13" t="str">
        <f>TEXT('File Input'!$C$11,"yyyymmdd")</f>
        <v>yyyymmdd</v>
      </c>
      <c r="C313" s="37" t="s">
        <v>558</v>
      </c>
      <c r="D313" s="13" t="str">
        <f>'Buy Forecast by Month'!$B$6</f>
        <v>RU-Russia</v>
      </c>
      <c r="E313" s="13" t="str">
        <f t="shared" si="34"/>
        <v>202111</v>
      </c>
      <c r="F313" s="13" t="s">
        <v>856</v>
      </c>
      <c r="G313" s="35" t="e">
        <f>IF(ISBLANK(INDEX('Buy Forecast by Month'!$B$28:$Z$38,MATCH($F313,'Buy Forecast by Month'!$B$28:$B$38,0),MATCH(ForecastByProduct!$E313,'Buy Forecast by Month'!$B$28:$Z$28,0))),"",INDEX('Buy Forecast by Month'!$B$28:$Z$38,MATCH($F313,'Buy Forecast by Month'!$B$28:$B$38,0),MATCH(ForecastByProduct!$E313,'Buy Forecast by Month'!$B$28:$Z$28,0)))</f>
        <v>#N/A</v>
      </c>
      <c r="I313" s="11"/>
    </row>
    <row r="314" spans="1:9">
      <c r="A314" s="13" t="str">
        <f>UsedForPicklists!$C$3</f>
        <v>RUS</v>
      </c>
      <c r="B314" s="13" t="str">
        <f>TEXT('File Input'!$C$11,"yyyymmdd")</f>
        <v>yyyymmdd</v>
      </c>
      <c r="C314" s="37" t="s">
        <v>558</v>
      </c>
      <c r="D314" s="13" t="str">
        <f>'Buy Forecast by Month'!$B$6</f>
        <v>RU-Russia</v>
      </c>
      <c r="E314" s="13" t="str">
        <f t="shared" si="34"/>
        <v>202111</v>
      </c>
      <c r="F314" s="13" t="s">
        <v>564</v>
      </c>
      <c r="G314" s="35" t="e">
        <f>IF(ISBLANK(INDEX('Buy Forecast by Month'!$B$28:$Z$38,MATCH($F314,'Buy Forecast by Month'!$B$28:$B$38,0),MATCH(ForecastByProduct!$E314,'Buy Forecast by Month'!$B$28:$Z$28,0))),"",INDEX('Buy Forecast by Month'!$B$28:$Z$38,MATCH($F314,'Buy Forecast by Month'!$B$28:$B$38,0),MATCH(ForecastByProduct!$E314,'Buy Forecast by Month'!$B$28:$Z$28,0)))</f>
        <v>#N/A</v>
      </c>
      <c r="I314" s="11"/>
    </row>
    <row r="315" spans="1:9">
      <c r="A315" s="13" t="str">
        <f>UsedForPicklists!$C$3</f>
        <v>RUS</v>
      </c>
      <c r="B315" s="13" t="str">
        <f>TEXT('File Input'!$C$11,"yyyymmdd")</f>
        <v>yyyymmdd</v>
      </c>
      <c r="C315" s="37" t="s">
        <v>558</v>
      </c>
      <c r="D315" s="13" t="str">
        <f>'Buy Forecast by Month'!$B$6</f>
        <v>RU-Russia</v>
      </c>
      <c r="E315" s="13" t="str">
        <f t="shared" si="34"/>
        <v>202111</v>
      </c>
      <c r="F315" s="13" t="s">
        <v>562</v>
      </c>
      <c r="G315" s="35" t="e">
        <f>IF(ISBLANK(INDEX('Buy Forecast by Month'!$B$28:$Z$38,MATCH($F315,'Buy Forecast by Month'!$B$28:$B$38,0),MATCH(ForecastByProduct!$E315,'Buy Forecast by Month'!$B$28:$Z$28,0))),"",INDEX('Buy Forecast by Month'!$B$28:$Z$38,MATCH($F315,'Buy Forecast by Month'!$B$28:$B$38,0),MATCH(ForecastByProduct!$E315,'Buy Forecast by Month'!$B$28:$Z$28,0)))</f>
        <v>#N/A</v>
      </c>
      <c r="I315" s="11"/>
    </row>
    <row r="316" spans="1:9">
      <c r="A316" s="13" t="str">
        <f>UsedForPicklists!$C$3</f>
        <v>RUS</v>
      </c>
      <c r="B316" s="13" t="str">
        <f>TEXT('File Input'!$C$11,"yyyymmdd")</f>
        <v>yyyymmdd</v>
      </c>
      <c r="C316" s="37" t="s">
        <v>558</v>
      </c>
      <c r="D316" s="13" t="str">
        <f>'Buy Forecast by Month'!$B$6</f>
        <v>RU-Russia</v>
      </c>
      <c r="E316" s="13" t="str">
        <f t="shared" si="34"/>
        <v>202111</v>
      </c>
      <c r="F316" s="13" t="s">
        <v>563</v>
      </c>
      <c r="G316" s="35" t="e">
        <f>IF(ISBLANK(INDEX('Buy Forecast by Month'!$B$28:$Z$38,MATCH($F316,'Buy Forecast by Month'!$B$28:$B$38,0),MATCH(ForecastByProduct!$E316,'Buy Forecast by Month'!$B$28:$Z$28,0))),"",INDEX('Buy Forecast by Month'!$B$28:$Z$38,MATCH($F316,'Buy Forecast by Month'!$B$28:$B$38,0),MATCH(ForecastByProduct!$E316,'Buy Forecast by Month'!$B$28:$Z$28,0)))</f>
        <v>#N/A</v>
      </c>
      <c r="I316" s="11"/>
    </row>
    <row r="317" spans="1:9">
      <c r="A317" s="13" t="str">
        <f>UsedForPicklists!$C$3</f>
        <v>RUS</v>
      </c>
      <c r="B317" s="13" t="str">
        <f>TEXT('File Input'!$C$11,"yyyymmdd")</f>
        <v>yyyymmdd</v>
      </c>
      <c r="C317" s="37" t="s">
        <v>558</v>
      </c>
      <c r="D317" s="13" t="str">
        <f>'Buy Forecast by Month'!$B$6</f>
        <v>RU-Russia</v>
      </c>
      <c r="E317" s="13" t="str">
        <f t="shared" ref="E317:E325" si="35">TEXT(202112,0)</f>
        <v>202112</v>
      </c>
      <c r="F317" s="13" t="s">
        <v>616</v>
      </c>
      <c r="G317" s="35" t="e">
        <f>IF(ISBLANK(INDEX('Buy Forecast by Month'!$B$28:$Z$38,MATCH($F317,'Buy Forecast by Month'!$B$28:$B$38,0),MATCH(ForecastByProduct!$E317,'Buy Forecast by Month'!$B$28:$Z$28,0))),"",INDEX('Buy Forecast by Month'!$B$28:$Z$38,MATCH($F317,'Buy Forecast by Month'!$B$28:$B$38,0),MATCH(ForecastByProduct!$E317,'Buy Forecast by Month'!$B$28:$Z$28,0)))</f>
        <v>#N/A</v>
      </c>
      <c r="I317" s="11"/>
    </row>
    <row r="318" spans="1:9" s="11" customFormat="1">
      <c r="A318" s="13" t="str">
        <f>UsedForPicklists!$C$3</f>
        <v>RUS</v>
      </c>
      <c r="B318" s="13" t="str">
        <f>TEXT('File Input'!$C$11,"yyyymmdd")</f>
        <v>yyyymmdd</v>
      </c>
      <c r="C318" s="37" t="s">
        <v>558</v>
      </c>
      <c r="D318" s="13" t="str">
        <f>'Buy Forecast by Month'!$B$6</f>
        <v>RU-Russia</v>
      </c>
      <c r="E318" s="13" t="str">
        <f t="shared" si="35"/>
        <v>202112</v>
      </c>
      <c r="F318" s="13" t="s">
        <v>618</v>
      </c>
      <c r="G318" s="35" t="e">
        <f>IF(ISBLANK(INDEX('Buy Forecast by Month'!$B$28:$Z$38,MATCH($F318,'Buy Forecast by Month'!$B$28:$B$38,0),MATCH(ForecastByProduct!$E318,'Buy Forecast by Month'!$B$28:$Z$28,0))),"",INDEX('Buy Forecast by Month'!$B$28:$Z$38,MATCH($F318,'Buy Forecast by Month'!$B$28:$B$38,0),MATCH(ForecastByProduct!$E318,'Buy Forecast by Month'!$B$28:$Z$28,0)))</f>
        <v>#N/A</v>
      </c>
    </row>
    <row r="319" spans="1:9">
      <c r="A319" s="13" t="str">
        <f>UsedForPicklists!$C$3</f>
        <v>RUS</v>
      </c>
      <c r="B319" s="13" t="str">
        <f>TEXT('File Input'!$C$11,"yyyymmdd")</f>
        <v>yyyymmdd</v>
      </c>
      <c r="C319" s="37" t="s">
        <v>558</v>
      </c>
      <c r="D319" s="13" t="str">
        <f>'Buy Forecast by Month'!$B$6</f>
        <v>RU-Russia</v>
      </c>
      <c r="E319" s="13" t="str">
        <f t="shared" si="35"/>
        <v>202112</v>
      </c>
      <c r="F319" s="13" t="s">
        <v>573</v>
      </c>
      <c r="G319" s="35" t="e">
        <f>IF(ISBLANK(INDEX('Buy Forecast by Month'!$B$28:$Z$38,MATCH($F319,'Buy Forecast by Month'!$B$28:$B$38,0),MATCH(ForecastByProduct!$E319,'Buy Forecast by Month'!$B$28:$Z$28,0))),"",INDEX('Buy Forecast by Month'!$B$28:$Z$38,MATCH($F319,'Buy Forecast by Month'!$B$28:$B$38,0),MATCH(ForecastByProduct!$E319,'Buy Forecast by Month'!$B$28:$Z$28,0)))</f>
        <v>#N/A</v>
      </c>
      <c r="I319" s="11"/>
    </row>
    <row r="320" spans="1:9">
      <c r="A320" s="13" t="str">
        <f>UsedForPicklists!$C$3</f>
        <v>RUS</v>
      </c>
      <c r="B320" s="13" t="str">
        <f>TEXT('File Input'!$C$11,"yyyymmdd")</f>
        <v>yyyymmdd</v>
      </c>
      <c r="C320" s="37" t="s">
        <v>558</v>
      </c>
      <c r="D320" s="13" t="str">
        <f>'Buy Forecast by Month'!$B$6</f>
        <v>RU-Russia</v>
      </c>
      <c r="E320" s="13" t="str">
        <f t="shared" si="35"/>
        <v>202112</v>
      </c>
      <c r="F320" s="13" t="s">
        <v>854</v>
      </c>
      <c r="G320" s="35" t="e">
        <f>IF(ISBLANK(INDEX('Buy Forecast by Month'!$B$28:$Z$38,MATCH($F320,'Buy Forecast by Month'!$B$28:$B$38,0),MATCH(ForecastByProduct!$E320,'Buy Forecast by Month'!$B$28:$Z$28,0))),"",INDEX('Buy Forecast by Month'!$B$28:$Z$38,MATCH($F320,'Buy Forecast by Month'!$B$28:$B$38,0),MATCH(ForecastByProduct!$E320,'Buy Forecast by Month'!$B$28:$Z$28,0)))</f>
        <v>#N/A</v>
      </c>
      <c r="I320" s="11"/>
    </row>
    <row r="321" spans="1:9">
      <c r="A321" s="13" t="str">
        <f>UsedForPicklists!$C$3</f>
        <v>RUS</v>
      </c>
      <c r="B321" s="13" t="str">
        <f>TEXT('File Input'!$C$11,"yyyymmdd")</f>
        <v>yyyymmdd</v>
      </c>
      <c r="C321" s="37" t="s">
        <v>558</v>
      </c>
      <c r="D321" s="13" t="str">
        <f>'Buy Forecast by Month'!$B$6</f>
        <v>RU-Russia</v>
      </c>
      <c r="E321" s="13" t="str">
        <f t="shared" si="35"/>
        <v>202112</v>
      </c>
      <c r="F321" s="13" t="s">
        <v>855</v>
      </c>
      <c r="G321" s="35" t="e">
        <f>IF(ISBLANK(INDEX('Buy Forecast by Month'!$B$28:$Z$38,MATCH($F321,'Buy Forecast by Month'!$B$28:$B$38,0),MATCH(ForecastByProduct!$E321,'Buy Forecast by Month'!$B$28:$Z$28,0))),"",INDEX('Buy Forecast by Month'!$B$28:$Z$38,MATCH($F321,'Buy Forecast by Month'!$B$28:$B$38,0),MATCH(ForecastByProduct!$E321,'Buy Forecast by Month'!$B$28:$Z$28,0)))</f>
        <v>#N/A</v>
      </c>
      <c r="I321" s="11"/>
    </row>
    <row r="322" spans="1:9">
      <c r="A322" s="13" t="str">
        <f>UsedForPicklists!$C$3</f>
        <v>RUS</v>
      </c>
      <c r="B322" s="13" t="str">
        <f>TEXT('File Input'!$C$11,"yyyymmdd")</f>
        <v>yyyymmdd</v>
      </c>
      <c r="C322" s="37" t="s">
        <v>558</v>
      </c>
      <c r="D322" s="13" t="str">
        <f>'Buy Forecast by Month'!$B$6</f>
        <v>RU-Russia</v>
      </c>
      <c r="E322" s="13" t="str">
        <f t="shared" si="35"/>
        <v>202112</v>
      </c>
      <c r="F322" s="13" t="s">
        <v>856</v>
      </c>
      <c r="G322" s="35" t="e">
        <f>IF(ISBLANK(INDEX('Buy Forecast by Month'!$B$28:$Z$38,MATCH($F322,'Buy Forecast by Month'!$B$28:$B$38,0),MATCH(ForecastByProduct!$E322,'Buy Forecast by Month'!$B$28:$Z$28,0))),"",INDEX('Buy Forecast by Month'!$B$28:$Z$38,MATCH($F322,'Buy Forecast by Month'!$B$28:$B$38,0),MATCH(ForecastByProduct!$E322,'Buy Forecast by Month'!$B$28:$Z$28,0)))</f>
        <v>#N/A</v>
      </c>
      <c r="I322" s="11"/>
    </row>
    <row r="323" spans="1:9">
      <c r="A323" s="13" t="str">
        <f>UsedForPicklists!$C$3</f>
        <v>RUS</v>
      </c>
      <c r="B323" s="13" t="str">
        <f>TEXT('File Input'!$C$11,"yyyymmdd")</f>
        <v>yyyymmdd</v>
      </c>
      <c r="C323" s="37" t="s">
        <v>558</v>
      </c>
      <c r="D323" s="13" t="str">
        <f>'Buy Forecast by Month'!$B$6</f>
        <v>RU-Russia</v>
      </c>
      <c r="E323" s="13" t="str">
        <f t="shared" si="35"/>
        <v>202112</v>
      </c>
      <c r="F323" s="13" t="s">
        <v>564</v>
      </c>
      <c r="G323" s="35" t="e">
        <f>IF(ISBLANK(INDEX('Buy Forecast by Month'!$B$28:$Z$38,MATCH($F323,'Buy Forecast by Month'!$B$28:$B$38,0),MATCH(ForecastByProduct!$E323,'Buy Forecast by Month'!$B$28:$Z$28,0))),"",INDEX('Buy Forecast by Month'!$B$28:$Z$38,MATCH($F323,'Buy Forecast by Month'!$B$28:$B$38,0),MATCH(ForecastByProduct!$E323,'Buy Forecast by Month'!$B$28:$Z$28,0)))</f>
        <v>#N/A</v>
      </c>
      <c r="I323" s="11"/>
    </row>
    <row r="324" spans="1:9">
      <c r="A324" s="13" t="str">
        <f>UsedForPicklists!$C$3</f>
        <v>RUS</v>
      </c>
      <c r="B324" s="13" t="str">
        <f>TEXT('File Input'!$C$11,"yyyymmdd")</f>
        <v>yyyymmdd</v>
      </c>
      <c r="C324" s="37" t="s">
        <v>558</v>
      </c>
      <c r="D324" s="13" t="str">
        <f>'Buy Forecast by Month'!$B$6</f>
        <v>RU-Russia</v>
      </c>
      <c r="E324" s="13" t="str">
        <f t="shared" si="35"/>
        <v>202112</v>
      </c>
      <c r="F324" s="13" t="s">
        <v>562</v>
      </c>
      <c r="G324" s="35" t="e">
        <f>IF(ISBLANK(INDEX('Buy Forecast by Month'!$B$28:$Z$38,MATCH($F324,'Buy Forecast by Month'!$B$28:$B$38,0),MATCH(ForecastByProduct!$E324,'Buy Forecast by Month'!$B$28:$Z$28,0))),"",INDEX('Buy Forecast by Month'!$B$28:$Z$38,MATCH($F324,'Buy Forecast by Month'!$B$28:$B$38,0),MATCH(ForecastByProduct!$E324,'Buy Forecast by Month'!$B$28:$Z$28,0)))</f>
        <v>#N/A</v>
      </c>
      <c r="I324" s="11"/>
    </row>
    <row r="325" spans="1:9">
      <c r="A325" s="13" t="str">
        <f>UsedForPicklists!$C$3</f>
        <v>RUS</v>
      </c>
      <c r="B325" s="13" t="str">
        <f>TEXT('File Input'!$C$11,"yyyymmdd")</f>
        <v>yyyymmdd</v>
      </c>
      <c r="C325" s="37" t="s">
        <v>558</v>
      </c>
      <c r="D325" s="13" t="str">
        <f>'Buy Forecast by Month'!$B$6</f>
        <v>RU-Russia</v>
      </c>
      <c r="E325" s="13" t="str">
        <f t="shared" si="35"/>
        <v>202112</v>
      </c>
      <c r="F325" s="13" t="s">
        <v>563</v>
      </c>
      <c r="G325" s="35" t="e">
        <f>IF(ISBLANK(INDEX('Buy Forecast by Month'!$B$28:$Z$38,MATCH($F325,'Buy Forecast by Month'!$B$28:$B$38,0),MATCH(ForecastByProduct!$E325,'Buy Forecast by Month'!$B$28:$Z$28,0))),"",INDEX('Buy Forecast by Month'!$B$28:$Z$38,MATCH($F325,'Buy Forecast by Month'!$B$28:$B$38,0),MATCH(ForecastByProduct!$E325,'Buy Forecast by Month'!$B$28:$Z$28,0)))</f>
        <v>#N/A</v>
      </c>
      <c r="I325" s="11"/>
    </row>
    <row r="326" spans="1:9">
      <c r="A326" s="13" t="str">
        <f>UsedForPicklists!$C$3</f>
        <v>RUS</v>
      </c>
      <c r="B326" s="13" t="str">
        <f>TEXT('File Input'!$C$11,"yyyymmdd")</f>
        <v>yyyymmdd</v>
      </c>
      <c r="C326" s="37" t="s">
        <v>558</v>
      </c>
      <c r="D326" s="13" t="str">
        <f>'Buy Forecast by Month'!$B$6</f>
        <v>RU-Russia</v>
      </c>
      <c r="E326" s="13" t="str">
        <f t="shared" ref="E326:E334" si="36">TEXT(202201,0)</f>
        <v>202201</v>
      </c>
      <c r="F326" s="13" t="s">
        <v>616</v>
      </c>
      <c r="G326" s="35" t="e">
        <f>IF(ISBLANK(INDEX('Buy Forecast by Month'!$B$28:$Z$38,MATCH($F326,'Buy Forecast by Month'!$B$28:$B$38,0),MATCH(ForecastByProduct!$E326,'Buy Forecast by Month'!$B$28:$Z$28,0))),"",INDEX('Buy Forecast by Month'!$B$28:$Z$38,MATCH($F326,'Buy Forecast by Month'!$B$28:$B$38,0),MATCH(ForecastByProduct!$E326,'Buy Forecast by Month'!$B$28:$Z$28,0)))</f>
        <v>#N/A</v>
      </c>
      <c r="I326" s="11"/>
    </row>
    <row r="327" spans="1:9" s="11" customFormat="1">
      <c r="A327" s="13" t="str">
        <f>UsedForPicklists!$C$3</f>
        <v>RUS</v>
      </c>
      <c r="B327" s="13" t="str">
        <f>TEXT('File Input'!$C$11,"yyyymmdd")</f>
        <v>yyyymmdd</v>
      </c>
      <c r="C327" s="37" t="s">
        <v>558</v>
      </c>
      <c r="D327" s="13" t="str">
        <f>'Buy Forecast by Month'!$B$6</f>
        <v>RU-Russia</v>
      </c>
      <c r="E327" s="13" t="str">
        <f t="shared" si="36"/>
        <v>202201</v>
      </c>
      <c r="F327" s="13" t="s">
        <v>618</v>
      </c>
      <c r="G327" s="35" t="e">
        <f>IF(ISBLANK(INDEX('Buy Forecast by Month'!$B$28:$Z$38,MATCH($F327,'Buy Forecast by Month'!$B$28:$B$38,0),MATCH(ForecastByProduct!$E327,'Buy Forecast by Month'!$B$28:$Z$28,0))),"",INDEX('Buy Forecast by Month'!$B$28:$Z$38,MATCH($F327,'Buy Forecast by Month'!$B$28:$B$38,0),MATCH(ForecastByProduct!$E327,'Buy Forecast by Month'!$B$28:$Z$28,0)))</f>
        <v>#N/A</v>
      </c>
    </row>
    <row r="328" spans="1:9">
      <c r="A328" s="13" t="str">
        <f>UsedForPicklists!$C$3</f>
        <v>RUS</v>
      </c>
      <c r="B328" s="13" t="str">
        <f>TEXT('File Input'!$C$11,"yyyymmdd")</f>
        <v>yyyymmdd</v>
      </c>
      <c r="C328" s="37" t="s">
        <v>558</v>
      </c>
      <c r="D328" s="13" t="str">
        <f>'Buy Forecast by Month'!$B$6</f>
        <v>RU-Russia</v>
      </c>
      <c r="E328" s="13" t="str">
        <f t="shared" si="36"/>
        <v>202201</v>
      </c>
      <c r="F328" s="13" t="s">
        <v>573</v>
      </c>
      <c r="G328" s="35" t="e">
        <f>IF(ISBLANK(INDEX('Buy Forecast by Month'!$B$28:$Z$38,MATCH($F328,'Buy Forecast by Month'!$B$28:$B$38,0),MATCH(ForecastByProduct!$E328,'Buy Forecast by Month'!$B$28:$Z$28,0))),"",INDEX('Buy Forecast by Month'!$B$28:$Z$38,MATCH($F328,'Buy Forecast by Month'!$B$28:$B$38,0),MATCH(ForecastByProduct!$E328,'Buy Forecast by Month'!$B$28:$Z$28,0)))</f>
        <v>#N/A</v>
      </c>
      <c r="I328" s="11"/>
    </row>
    <row r="329" spans="1:9">
      <c r="A329" s="13" t="str">
        <f>UsedForPicklists!$C$3</f>
        <v>RUS</v>
      </c>
      <c r="B329" s="13" t="str">
        <f>TEXT('File Input'!$C$11,"yyyymmdd")</f>
        <v>yyyymmdd</v>
      </c>
      <c r="C329" s="37" t="s">
        <v>558</v>
      </c>
      <c r="D329" s="13" t="str">
        <f>'Buy Forecast by Month'!$B$6</f>
        <v>RU-Russia</v>
      </c>
      <c r="E329" s="13" t="str">
        <f t="shared" si="36"/>
        <v>202201</v>
      </c>
      <c r="F329" s="13" t="s">
        <v>854</v>
      </c>
      <c r="G329" s="35" t="e">
        <f>IF(ISBLANK(INDEX('Buy Forecast by Month'!$B$28:$Z$38,MATCH($F329,'Buy Forecast by Month'!$B$28:$B$38,0),MATCH(ForecastByProduct!$E329,'Buy Forecast by Month'!$B$28:$Z$28,0))),"",INDEX('Buy Forecast by Month'!$B$28:$Z$38,MATCH($F329,'Buy Forecast by Month'!$B$28:$B$38,0),MATCH(ForecastByProduct!$E329,'Buy Forecast by Month'!$B$28:$Z$28,0)))</f>
        <v>#N/A</v>
      </c>
      <c r="I329" s="11"/>
    </row>
    <row r="330" spans="1:9">
      <c r="A330" s="13" t="str">
        <f>UsedForPicklists!$C$3</f>
        <v>RUS</v>
      </c>
      <c r="B330" s="13" t="str">
        <f>TEXT('File Input'!$C$11,"yyyymmdd")</f>
        <v>yyyymmdd</v>
      </c>
      <c r="C330" s="37" t="s">
        <v>558</v>
      </c>
      <c r="D330" s="13" t="str">
        <f>'Buy Forecast by Month'!$B$6</f>
        <v>RU-Russia</v>
      </c>
      <c r="E330" s="13" t="str">
        <f t="shared" si="36"/>
        <v>202201</v>
      </c>
      <c r="F330" s="13" t="s">
        <v>855</v>
      </c>
      <c r="G330" s="35" t="e">
        <f>IF(ISBLANK(INDEX('Buy Forecast by Month'!$B$28:$Z$38,MATCH($F330,'Buy Forecast by Month'!$B$28:$B$38,0),MATCH(ForecastByProduct!$E330,'Buy Forecast by Month'!$B$28:$Z$28,0))),"",INDEX('Buy Forecast by Month'!$B$28:$Z$38,MATCH($F330,'Buy Forecast by Month'!$B$28:$B$38,0),MATCH(ForecastByProduct!$E330,'Buy Forecast by Month'!$B$28:$Z$28,0)))</f>
        <v>#N/A</v>
      </c>
      <c r="I330" s="11"/>
    </row>
    <row r="331" spans="1:9">
      <c r="A331" s="13" t="str">
        <f>UsedForPicklists!$C$3</f>
        <v>RUS</v>
      </c>
      <c r="B331" s="13" t="str">
        <f>TEXT('File Input'!$C$11,"yyyymmdd")</f>
        <v>yyyymmdd</v>
      </c>
      <c r="C331" s="37" t="s">
        <v>558</v>
      </c>
      <c r="D331" s="13" t="str">
        <f>'Buy Forecast by Month'!$B$6</f>
        <v>RU-Russia</v>
      </c>
      <c r="E331" s="13" t="str">
        <f t="shared" si="36"/>
        <v>202201</v>
      </c>
      <c r="F331" s="13" t="s">
        <v>856</v>
      </c>
      <c r="G331" s="35" t="e">
        <f>IF(ISBLANK(INDEX('Buy Forecast by Month'!$B$28:$Z$38,MATCH($F331,'Buy Forecast by Month'!$B$28:$B$38,0),MATCH(ForecastByProduct!$E331,'Buy Forecast by Month'!$B$28:$Z$28,0))),"",INDEX('Buy Forecast by Month'!$B$28:$Z$38,MATCH($F331,'Buy Forecast by Month'!$B$28:$B$38,0),MATCH(ForecastByProduct!$E331,'Buy Forecast by Month'!$B$28:$Z$28,0)))</f>
        <v>#N/A</v>
      </c>
      <c r="I331" s="11"/>
    </row>
    <row r="332" spans="1:9">
      <c r="A332" s="13" t="str">
        <f>UsedForPicklists!$C$3</f>
        <v>RUS</v>
      </c>
      <c r="B332" s="13" t="str">
        <f>TEXT('File Input'!$C$11,"yyyymmdd")</f>
        <v>yyyymmdd</v>
      </c>
      <c r="C332" s="37" t="s">
        <v>558</v>
      </c>
      <c r="D332" s="13" t="str">
        <f>'Buy Forecast by Month'!$B$6</f>
        <v>RU-Russia</v>
      </c>
      <c r="E332" s="13" t="str">
        <f t="shared" si="36"/>
        <v>202201</v>
      </c>
      <c r="F332" s="13" t="s">
        <v>564</v>
      </c>
      <c r="G332" s="35" t="e">
        <f>IF(ISBLANK(INDEX('Buy Forecast by Month'!$B$28:$Z$38,MATCH($F332,'Buy Forecast by Month'!$B$28:$B$38,0),MATCH(ForecastByProduct!$E332,'Buy Forecast by Month'!$B$28:$Z$28,0))),"",INDEX('Buy Forecast by Month'!$B$28:$Z$38,MATCH($F332,'Buy Forecast by Month'!$B$28:$B$38,0),MATCH(ForecastByProduct!$E332,'Buy Forecast by Month'!$B$28:$Z$28,0)))</f>
        <v>#N/A</v>
      </c>
      <c r="I332" s="11"/>
    </row>
    <row r="333" spans="1:9">
      <c r="A333" s="13" t="str">
        <f>UsedForPicklists!$C$3</f>
        <v>RUS</v>
      </c>
      <c r="B333" s="13" t="str">
        <f>TEXT('File Input'!$C$11,"yyyymmdd")</f>
        <v>yyyymmdd</v>
      </c>
      <c r="C333" s="37" t="s">
        <v>558</v>
      </c>
      <c r="D333" s="13" t="str">
        <f>'Buy Forecast by Month'!$B$6</f>
        <v>RU-Russia</v>
      </c>
      <c r="E333" s="13" t="str">
        <f t="shared" si="36"/>
        <v>202201</v>
      </c>
      <c r="F333" s="13" t="s">
        <v>562</v>
      </c>
      <c r="G333" s="35" t="e">
        <f>IF(ISBLANK(INDEX('Buy Forecast by Month'!$B$28:$Z$38,MATCH($F333,'Buy Forecast by Month'!$B$28:$B$38,0),MATCH(ForecastByProduct!$E333,'Buy Forecast by Month'!$B$28:$Z$28,0))),"",INDEX('Buy Forecast by Month'!$B$28:$Z$38,MATCH($F333,'Buy Forecast by Month'!$B$28:$B$38,0),MATCH(ForecastByProduct!$E333,'Buy Forecast by Month'!$B$28:$Z$28,0)))</f>
        <v>#N/A</v>
      </c>
      <c r="I333" s="11"/>
    </row>
    <row r="334" spans="1:9">
      <c r="A334" s="13" t="str">
        <f>UsedForPicklists!$C$3</f>
        <v>RUS</v>
      </c>
      <c r="B334" s="13" t="str">
        <f>TEXT('File Input'!$C$11,"yyyymmdd")</f>
        <v>yyyymmdd</v>
      </c>
      <c r="C334" s="37" t="s">
        <v>558</v>
      </c>
      <c r="D334" s="13" t="str">
        <f>'Buy Forecast by Month'!$B$6</f>
        <v>RU-Russia</v>
      </c>
      <c r="E334" s="13" t="str">
        <f t="shared" si="36"/>
        <v>202201</v>
      </c>
      <c r="F334" s="13" t="s">
        <v>563</v>
      </c>
      <c r="G334" s="35" t="e">
        <f>IF(ISBLANK(INDEX('Buy Forecast by Month'!$B$28:$Z$38,MATCH($F334,'Buy Forecast by Month'!$B$28:$B$38,0),MATCH(ForecastByProduct!$E334,'Buy Forecast by Month'!$B$28:$Z$28,0))),"",INDEX('Buy Forecast by Month'!$B$28:$Z$38,MATCH($F334,'Buy Forecast by Month'!$B$28:$B$38,0),MATCH(ForecastByProduct!$E334,'Buy Forecast by Month'!$B$28:$Z$28,0)))</f>
        <v>#N/A</v>
      </c>
      <c r="I334" s="11"/>
    </row>
    <row r="335" spans="1:9">
      <c r="A335" s="13" t="str">
        <f>UsedForPicklists!$C$3</f>
        <v>RUS</v>
      </c>
      <c r="B335" s="13" t="str">
        <f>TEXT('File Input'!$C$11,"yyyymmdd")</f>
        <v>yyyymmdd</v>
      </c>
      <c r="C335" s="37" t="s">
        <v>558</v>
      </c>
      <c r="D335" s="13" t="str">
        <f>'Buy Forecast by Month'!$B$6</f>
        <v>RU-Russia</v>
      </c>
      <c r="E335" s="13" t="str">
        <f t="shared" ref="E335:E343" si="37">TEXT(202202,0)</f>
        <v>202202</v>
      </c>
      <c r="F335" s="13" t="s">
        <v>616</v>
      </c>
      <c r="G335" s="35" t="e">
        <f>IF(ISBLANK(INDEX('Buy Forecast by Month'!$B$28:$Z$38,MATCH($F335,'Buy Forecast by Month'!$B$28:$B$38,0),MATCH(ForecastByProduct!$E335,'Buy Forecast by Month'!$B$28:$Z$28,0))),"",INDEX('Buy Forecast by Month'!$B$28:$Z$38,MATCH($F335,'Buy Forecast by Month'!$B$28:$B$38,0),MATCH(ForecastByProduct!$E335,'Buy Forecast by Month'!$B$28:$Z$28,0)))</f>
        <v>#N/A</v>
      </c>
      <c r="I335" s="11"/>
    </row>
    <row r="336" spans="1:9" s="11" customFormat="1">
      <c r="A336" s="13" t="str">
        <f>UsedForPicklists!$C$3</f>
        <v>RUS</v>
      </c>
      <c r="B336" s="13" t="str">
        <f>TEXT('File Input'!$C$11,"yyyymmdd")</f>
        <v>yyyymmdd</v>
      </c>
      <c r="C336" s="37" t="s">
        <v>558</v>
      </c>
      <c r="D336" s="13" t="str">
        <f>'Buy Forecast by Month'!$B$6</f>
        <v>RU-Russia</v>
      </c>
      <c r="E336" s="13" t="str">
        <f t="shared" si="37"/>
        <v>202202</v>
      </c>
      <c r="F336" s="13" t="s">
        <v>618</v>
      </c>
      <c r="G336" s="35" t="e">
        <f>IF(ISBLANK(INDEX('Buy Forecast by Month'!$B$28:$Z$38,MATCH($F336,'Buy Forecast by Month'!$B$28:$B$38,0),MATCH(ForecastByProduct!$E336,'Buy Forecast by Month'!$B$28:$Z$28,0))),"",INDEX('Buy Forecast by Month'!$B$28:$Z$38,MATCH($F336,'Buy Forecast by Month'!$B$28:$B$38,0),MATCH(ForecastByProduct!$E336,'Buy Forecast by Month'!$B$28:$Z$28,0)))</f>
        <v>#N/A</v>
      </c>
    </row>
    <row r="337" spans="1:9">
      <c r="A337" s="13" t="str">
        <f>UsedForPicklists!$C$3</f>
        <v>RUS</v>
      </c>
      <c r="B337" s="13" t="str">
        <f>TEXT('File Input'!$C$11,"yyyymmdd")</f>
        <v>yyyymmdd</v>
      </c>
      <c r="C337" s="37" t="s">
        <v>558</v>
      </c>
      <c r="D337" s="13" t="str">
        <f>'Buy Forecast by Month'!$B$6</f>
        <v>RU-Russia</v>
      </c>
      <c r="E337" s="13" t="str">
        <f t="shared" si="37"/>
        <v>202202</v>
      </c>
      <c r="F337" s="13" t="s">
        <v>573</v>
      </c>
      <c r="G337" s="35" t="e">
        <f>IF(ISBLANK(INDEX('Buy Forecast by Month'!$B$28:$Z$38,MATCH($F337,'Buy Forecast by Month'!$B$28:$B$38,0),MATCH(ForecastByProduct!$E337,'Buy Forecast by Month'!$B$28:$Z$28,0))),"",INDEX('Buy Forecast by Month'!$B$28:$Z$38,MATCH($F337,'Buy Forecast by Month'!$B$28:$B$38,0),MATCH(ForecastByProduct!$E337,'Buy Forecast by Month'!$B$28:$Z$28,0)))</f>
        <v>#N/A</v>
      </c>
      <c r="I337" s="11"/>
    </row>
    <row r="338" spans="1:9">
      <c r="A338" s="13" t="str">
        <f>UsedForPicklists!$C$3</f>
        <v>RUS</v>
      </c>
      <c r="B338" s="13" t="str">
        <f>TEXT('File Input'!$C$11,"yyyymmdd")</f>
        <v>yyyymmdd</v>
      </c>
      <c r="C338" s="37" t="s">
        <v>558</v>
      </c>
      <c r="D338" s="13" t="str">
        <f>'Buy Forecast by Month'!$B$6</f>
        <v>RU-Russia</v>
      </c>
      <c r="E338" s="13" t="str">
        <f t="shared" si="37"/>
        <v>202202</v>
      </c>
      <c r="F338" s="13" t="s">
        <v>854</v>
      </c>
      <c r="G338" s="35" t="e">
        <f>IF(ISBLANK(INDEX('Buy Forecast by Month'!$B$28:$Z$38,MATCH($F338,'Buy Forecast by Month'!$B$28:$B$38,0),MATCH(ForecastByProduct!$E338,'Buy Forecast by Month'!$B$28:$Z$28,0))),"",INDEX('Buy Forecast by Month'!$B$28:$Z$38,MATCH($F338,'Buy Forecast by Month'!$B$28:$B$38,0),MATCH(ForecastByProduct!$E338,'Buy Forecast by Month'!$B$28:$Z$28,0)))</f>
        <v>#N/A</v>
      </c>
      <c r="I338" s="11"/>
    </row>
    <row r="339" spans="1:9">
      <c r="A339" s="13" t="str">
        <f>UsedForPicklists!$C$3</f>
        <v>RUS</v>
      </c>
      <c r="B339" s="13" t="str">
        <f>TEXT('File Input'!$C$11,"yyyymmdd")</f>
        <v>yyyymmdd</v>
      </c>
      <c r="C339" s="37" t="s">
        <v>558</v>
      </c>
      <c r="D339" s="13" t="str">
        <f>'Buy Forecast by Month'!$B$6</f>
        <v>RU-Russia</v>
      </c>
      <c r="E339" s="13" t="str">
        <f t="shared" si="37"/>
        <v>202202</v>
      </c>
      <c r="F339" s="13" t="s">
        <v>855</v>
      </c>
      <c r="G339" s="35" t="e">
        <f>IF(ISBLANK(INDEX('Buy Forecast by Month'!$B$28:$Z$38,MATCH($F339,'Buy Forecast by Month'!$B$28:$B$38,0),MATCH(ForecastByProduct!$E339,'Buy Forecast by Month'!$B$28:$Z$28,0))),"",INDEX('Buy Forecast by Month'!$B$28:$Z$38,MATCH($F339,'Buy Forecast by Month'!$B$28:$B$38,0),MATCH(ForecastByProduct!$E339,'Buy Forecast by Month'!$B$28:$Z$28,0)))</f>
        <v>#N/A</v>
      </c>
      <c r="I339" s="11"/>
    </row>
    <row r="340" spans="1:9">
      <c r="A340" s="13" t="str">
        <f>UsedForPicklists!$C$3</f>
        <v>RUS</v>
      </c>
      <c r="B340" s="13" t="str">
        <f>TEXT('File Input'!$C$11,"yyyymmdd")</f>
        <v>yyyymmdd</v>
      </c>
      <c r="C340" s="37" t="s">
        <v>558</v>
      </c>
      <c r="D340" s="13" t="str">
        <f>'Buy Forecast by Month'!$B$6</f>
        <v>RU-Russia</v>
      </c>
      <c r="E340" s="13" t="str">
        <f t="shared" si="37"/>
        <v>202202</v>
      </c>
      <c r="F340" s="13" t="s">
        <v>856</v>
      </c>
      <c r="G340" s="35" t="e">
        <f>IF(ISBLANK(INDEX('Buy Forecast by Month'!$B$28:$Z$38,MATCH($F340,'Buy Forecast by Month'!$B$28:$B$38,0),MATCH(ForecastByProduct!$E340,'Buy Forecast by Month'!$B$28:$Z$28,0))),"",INDEX('Buy Forecast by Month'!$B$28:$Z$38,MATCH($F340,'Buy Forecast by Month'!$B$28:$B$38,0),MATCH(ForecastByProduct!$E340,'Buy Forecast by Month'!$B$28:$Z$28,0)))</f>
        <v>#N/A</v>
      </c>
      <c r="I340" s="11"/>
    </row>
    <row r="341" spans="1:9">
      <c r="A341" s="13" t="str">
        <f>UsedForPicklists!$C$3</f>
        <v>RUS</v>
      </c>
      <c r="B341" s="13" t="str">
        <f>TEXT('File Input'!$C$11,"yyyymmdd")</f>
        <v>yyyymmdd</v>
      </c>
      <c r="C341" s="37" t="s">
        <v>558</v>
      </c>
      <c r="D341" s="13" t="str">
        <f>'Buy Forecast by Month'!$B$6</f>
        <v>RU-Russia</v>
      </c>
      <c r="E341" s="13" t="str">
        <f t="shared" si="37"/>
        <v>202202</v>
      </c>
      <c r="F341" s="13" t="s">
        <v>564</v>
      </c>
      <c r="G341" s="35" t="e">
        <f>IF(ISBLANK(INDEX('Buy Forecast by Month'!$B$28:$Z$38,MATCH($F341,'Buy Forecast by Month'!$B$28:$B$38,0),MATCH(ForecastByProduct!$E341,'Buy Forecast by Month'!$B$28:$Z$28,0))),"",INDEX('Buy Forecast by Month'!$B$28:$Z$38,MATCH($F341,'Buy Forecast by Month'!$B$28:$B$38,0),MATCH(ForecastByProduct!$E341,'Buy Forecast by Month'!$B$28:$Z$28,0)))</f>
        <v>#N/A</v>
      </c>
      <c r="I341" s="11"/>
    </row>
    <row r="342" spans="1:9">
      <c r="A342" s="13" t="str">
        <f>UsedForPicklists!$C$3</f>
        <v>RUS</v>
      </c>
      <c r="B342" s="13" t="str">
        <f>TEXT('File Input'!$C$11,"yyyymmdd")</f>
        <v>yyyymmdd</v>
      </c>
      <c r="C342" s="37" t="s">
        <v>558</v>
      </c>
      <c r="D342" s="13" t="str">
        <f>'Buy Forecast by Month'!$B$6</f>
        <v>RU-Russia</v>
      </c>
      <c r="E342" s="13" t="str">
        <f t="shared" si="37"/>
        <v>202202</v>
      </c>
      <c r="F342" s="13" t="s">
        <v>562</v>
      </c>
      <c r="G342" s="35" t="e">
        <f>IF(ISBLANK(INDEX('Buy Forecast by Month'!$B$28:$Z$38,MATCH($F342,'Buy Forecast by Month'!$B$28:$B$38,0),MATCH(ForecastByProduct!$E342,'Buy Forecast by Month'!$B$28:$Z$28,0))),"",INDEX('Buy Forecast by Month'!$B$28:$Z$38,MATCH($F342,'Buy Forecast by Month'!$B$28:$B$38,0),MATCH(ForecastByProduct!$E342,'Buy Forecast by Month'!$B$28:$Z$28,0)))</f>
        <v>#N/A</v>
      </c>
      <c r="I342" s="11"/>
    </row>
    <row r="343" spans="1:9">
      <c r="A343" s="13" t="str">
        <f>UsedForPicklists!$C$3</f>
        <v>RUS</v>
      </c>
      <c r="B343" s="13" t="str">
        <f>TEXT('File Input'!$C$11,"yyyymmdd")</f>
        <v>yyyymmdd</v>
      </c>
      <c r="C343" s="37" t="s">
        <v>558</v>
      </c>
      <c r="D343" s="13" t="str">
        <f>'Buy Forecast by Month'!$B$6</f>
        <v>RU-Russia</v>
      </c>
      <c r="E343" s="13" t="str">
        <f t="shared" si="37"/>
        <v>202202</v>
      </c>
      <c r="F343" s="13" t="s">
        <v>563</v>
      </c>
      <c r="G343" s="35" t="e">
        <f>IF(ISBLANK(INDEX('Buy Forecast by Month'!$B$28:$Z$38,MATCH($F343,'Buy Forecast by Month'!$B$28:$B$38,0),MATCH(ForecastByProduct!$E343,'Buy Forecast by Month'!$B$28:$Z$28,0))),"",INDEX('Buy Forecast by Month'!$B$28:$Z$38,MATCH($F343,'Buy Forecast by Month'!$B$28:$B$38,0),MATCH(ForecastByProduct!$E343,'Buy Forecast by Month'!$B$28:$Z$28,0)))</f>
        <v>#N/A</v>
      </c>
      <c r="I343" s="11"/>
    </row>
    <row r="344" spans="1:9">
      <c r="A344" s="13" t="str">
        <f>UsedForPicklists!$C$3</f>
        <v>RUS</v>
      </c>
      <c r="B344" s="13" t="str">
        <f>TEXT('File Input'!$C$11,"yyyymmdd")</f>
        <v>yyyymmdd</v>
      </c>
      <c r="C344" s="37" t="s">
        <v>558</v>
      </c>
      <c r="D344" s="13" t="str">
        <f>'Buy Forecast by Month'!$B$6</f>
        <v>RU-Russia</v>
      </c>
      <c r="E344" s="13" t="str">
        <f t="shared" ref="E344:E352" si="38">TEXT(202203,0)</f>
        <v>202203</v>
      </c>
      <c r="F344" s="13" t="s">
        <v>616</v>
      </c>
      <c r="G344" s="35" t="e">
        <f>IF(ISBLANK(INDEX('Buy Forecast by Month'!$B$28:$Z$38,MATCH($F344,'Buy Forecast by Month'!$B$28:$B$38,0),MATCH(ForecastByProduct!$E344,'Buy Forecast by Month'!$B$28:$Z$28,0))),"",INDEX('Buy Forecast by Month'!$B$28:$Z$38,MATCH($F344,'Buy Forecast by Month'!$B$28:$B$38,0),MATCH(ForecastByProduct!$E344,'Buy Forecast by Month'!$B$28:$Z$28,0)))</f>
        <v>#N/A</v>
      </c>
      <c r="I344" s="11"/>
    </row>
    <row r="345" spans="1:9" s="11" customFormat="1">
      <c r="A345" s="13" t="str">
        <f>UsedForPicklists!$C$3</f>
        <v>RUS</v>
      </c>
      <c r="B345" s="13" t="str">
        <f>TEXT('File Input'!$C$11,"yyyymmdd")</f>
        <v>yyyymmdd</v>
      </c>
      <c r="C345" s="37" t="s">
        <v>558</v>
      </c>
      <c r="D345" s="13" t="str">
        <f>'Buy Forecast by Month'!$B$6</f>
        <v>RU-Russia</v>
      </c>
      <c r="E345" s="13" t="str">
        <f t="shared" si="38"/>
        <v>202203</v>
      </c>
      <c r="F345" s="13" t="s">
        <v>618</v>
      </c>
      <c r="G345" s="35" t="e">
        <f>IF(ISBLANK(INDEX('Buy Forecast by Month'!$B$28:$Z$38,MATCH($F345,'Buy Forecast by Month'!$B$28:$B$38,0),MATCH(ForecastByProduct!$E345,'Buy Forecast by Month'!$B$28:$Z$28,0))),"",INDEX('Buy Forecast by Month'!$B$28:$Z$38,MATCH($F345,'Buy Forecast by Month'!$B$28:$B$38,0),MATCH(ForecastByProduct!$E345,'Buy Forecast by Month'!$B$28:$Z$28,0)))</f>
        <v>#N/A</v>
      </c>
    </row>
    <row r="346" spans="1:9">
      <c r="A346" s="13" t="str">
        <f>UsedForPicklists!$C$3</f>
        <v>RUS</v>
      </c>
      <c r="B346" s="13" t="str">
        <f>TEXT('File Input'!$C$11,"yyyymmdd")</f>
        <v>yyyymmdd</v>
      </c>
      <c r="C346" s="37" t="s">
        <v>558</v>
      </c>
      <c r="D346" s="13" t="str">
        <f>'Buy Forecast by Month'!$B$6</f>
        <v>RU-Russia</v>
      </c>
      <c r="E346" s="13" t="str">
        <f t="shared" si="38"/>
        <v>202203</v>
      </c>
      <c r="F346" s="13" t="s">
        <v>573</v>
      </c>
      <c r="G346" s="35" t="e">
        <f>IF(ISBLANK(INDEX('Buy Forecast by Month'!$B$28:$Z$38,MATCH($F346,'Buy Forecast by Month'!$B$28:$B$38,0),MATCH(ForecastByProduct!$E346,'Buy Forecast by Month'!$B$28:$Z$28,0))),"",INDEX('Buy Forecast by Month'!$B$28:$Z$38,MATCH($F346,'Buy Forecast by Month'!$B$28:$B$38,0),MATCH(ForecastByProduct!$E346,'Buy Forecast by Month'!$B$28:$Z$28,0)))</f>
        <v>#N/A</v>
      </c>
      <c r="I346" s="11"/>
    </row>
    <row r="347" spans="1:9">
      <c r="A347" s="13" t="str">
        <f>UsedForPicklists!$C$3</f>
        <v>RUS</v>
      </c>
      <c r="B347" s="13" t="str">
        <f>TEXT('File Input'!$C$11,"yyyymmdd")</f>
        <v>yyyymmdd</v>
      </c>
      <c r="C347" s="37" t="s">
        <v>558</v>
      </c>
      <c r="D347" s="13" t="str">
        <f>'Buy Forecast by Month'!$B$6</f>
        <v>RU-Russia</v>
      </c>
      <c r="E347" s="13" t="str">
        <f t="shared" si="38"/>
        <v>202203</v>
      </c>
      <c r="F347" s="13" t="s">
        <v>854</v>
      </c>
      <c r="G347" s="35" t="e">
        <f>IF(ISBLANK(INDEX('Buy Forecast by Month'!$B$28:$Z$38,MATCH($F347,'Buy Forecast by Month'!$B$28:$B$38,0),MATCH(ForecastByProduct!$E347,'Buy Forecast by Month'!$B$28:$Z$28,0))),"",INDEX('Buy Forecast by Month'!$B$28:$Z$38,MATCH($F347,'Buy Forecast by Month'!$B$28:$B$38,0),MATCH(ForecastByProduct!$E347,'Buy Forecast by Month'!$B$28:$Z$28,0)))</f>
        <v>#N/A</v>
      </c>
      <c r="I347" s="11"/>
    </row>
    <row r="348" spans="1:9">
      <c r="A348" s="13" t="str">
        <f>UsedForPicklists!$C$3</f>
        <v>RUS</v>
      </c>
      <c r="B348" s="13" t="str">
        <f>TEXT('File Input'!$C$11,"yyyymmdd")</f>
        <v>yyyymmdd</v>
      </c>
      <c r="C348" s="37" t="s">
        <v>558</v>
      </c>
      <c r="D348" s="13" t="str">
        <f>'Buy Forecast by Month'!$B$6</f>
        <v>RU-Russia</v>
      </c>
      <c r="E348" s="13" t="str">
        <f t="shared" si="38"/>
        <v>202203</v>
      </c>
      <c r="F348" s="13" t="s">
        <v>855</v>
      </c>
      <c r="G348" s="35" t="e">
        <f>IF(ISBLANK(INDEX('Buy Forecast by Month'!$B$28:$Z$38,MATCH($F348,'Buy Forecast by Month'!$B$28:$B$38,0),MATCH(ForecastByProduct!$E348,'Buy Forecast by Month'!$B$28:$Z$28,0))),"",INDEX('Buy Forecast by Month'!$B$28:$Z$38,MATCH($F348,'Buy Forecast by Month'!$B$28:$B$38,0),MATCH(ForecastByProduct!$E348,'Buy Forecast by Month'!$B$28:$Z$28,0)))</f>
        <v>#N/A</v>
      </c>
      <c r="I348" s="11"/>
    </row>
    <row r="349" spans="1:9">
      <c r="A349" s="13" t="str">
        <f>UsedForPicklists!$C$3</f>
        <v>RUS</v>
      </c>
      <c r="B349" s="13" t="str">
        <f>TEXT('File Input'!$C$11,"yyyymmdd")</f>
        <v>yyyymmdd</v>
      </c>
      <c r="C349" s="37" t="s">
        <v>558</v>
      </c>
      <c r="D349" s="13" t="str">
        <f>'Buy Forecast by Month'!$B$6</f>
        <v>RU-Russia</v>
      </c>
      <c r="E349" s="13" t="str">
        <f t="shared" si="38"/>
        <v>202203</v>
      </c>
      <c r="F349" s="13" t="s">
        <v>856</v>
      </c>
      <c r="G349" s="35" t="e">
        <f>IF(ISBLANK(INDEX('Buy Forecast by Month'!$B$28:$Z$38,MATCH($F349,'Buy Forecast by Month'!$B$28:$B$38,0),MATCH(ForecastByProduct!$E349,'Buy Forecast by Month'!$B$28:$Z$28,0))),"",INDEX('Buy Forecast by Month'!$B$28:$Z$38,MATCH($F349,'Buy Forecast by Month'!$B$28:$B$38,0),MATCH(ForecastByProduct!$E349,'Buy Forecast by Month'!$B$28:$Z$28,0)))</f>
        <v>#N/A</v>
      </c>
      <c r="I349" s="11"/>
    </row>
    <row r="350" spans="1:9">
      <c r="A350" s="13" t="str">
        <f>UsedForPicklists!$C$3</f>
        <v>RUS</v>
      </c>
      <c r="B350" s="13" t="str">
        <f>TEXT('File Input'!$C$11,"yyyymmdd")</f>
        <v>yyyymmdd</v>
      </c>
      <c r="C350" s="37" t="s">
        <v>558</v>
      </c>
      <c r="D350" s="13" t="str">
        <f>'Buy Forecast by Month'!$B$6</f>
        <v>RU-Russia</v>
      </c>
      <c r="E350" s="13" t="str">
        <f t="shared" si="38"/>
        <v>202203</v>
      </c>
      <c r="F350" s="13" t="s">
        <v>564</v>
      </c>
      <c r="G350" s="35" t="e">
        <f>IF(ISBLANK(INDEX('Buy Forecast by Month'!$B$28:$Z$38,MATCH($F350,'Buy Forecast by Month'!$B$28:$B$38,0),MATCH(ForecastByProduct!$E350,'Buy Forecast by Month'!$B$28:$Z$28,0))),"",INDEX('Buy Forecast by Month'!$B$28:$Z$38,MATCH($F350,'Buy Forecast by Month'!$B$28:$B$38,0),MATCH(ForecastByProduct!$E350,'Buy Forecast by Month'!$B$28:$Z$28,0)))</f>
        <v>#N/A</v>
      </c>
      <c r="I350" s="11"/>
    </row>
    <row r="351" spans="1:9">
      <c r="A351" s="13" t="str">
        <f>UsedForPicklists!$C$3</f>
        <v>RUS</v>
      </c>
      <c r="B351" s="13" t="str">
        <f>TEXT('File Input'!$C$11,"yyyymmdd")</f>
        <v>yyyymmdd</v>
      </c>
      <c r="C351" s="37" t="s">
        <v>558</v>
      </c>
      <c r="D351" s="13" t="str">
        <f>'Buy Forecast by Month'!$B$6</f>
        <v>RU-Russia</v>
      </c>
      <c r="E351" s="13" t="str">
        <f t="shared" si="38"/>
        <v>202203</v>
      </c>
      <c r="F351" s="13" t="s">
        <v>562</v>
      </c>
      <c r="G351" s="35" t="e">
        <f>IF(ISBLANK(INDEX('Buy Forecast by Month'!$B$28:$Z$38,MATCH($F351,'Buy Forecast by Month'!$B$28:$B$38,0),MATCH(ForecastByProduct!$E351,'Buy Forecast by Month'!$B$28:$Z$28,0))),"",INDEX('Buy Forecast by Month'!$B$28:$Z$38,MATCH($F351,'Buy Forecast by Month'!$B$28:$B$38,0),MATCH(ForecastByProduct!$E351,'Buy Forecast by Month'!$B$28:$Z$28,0)))</f>
        <v>#N/A</v>
      </c>
      <c r="I351" s="11"/>
    </row>
    <row r="352" spans="1:9">
      <c r="A352" s="13" t="str">
        <f>UsedForPicklists!$C$3</f>
        <v>RUS</v>
      </c>
      <c r="B352" s="13" t="str">
        <f>TEXT('File Input'!$C$11,"yyyymmdd")</f>
        <v>yyyymmdd</v>
      </c>
      <c r="C352" s="37" t="s">
        <v>558</v>
      </c>
      <c r="D352" s="13" t="str">
        <f>'Buy Forecast by Month'!$B$6</f>
        <v>RU-Russia</v>
      </c>
      <c r="E352" s="13" t="str">
        <f t="shared" si="38"/>
        <v>202203</v>
      </c>
      <c r="F352" s="13" t="s">
        <v>563</v>
      </c>
      <c r="G352" s="35" t="e">
        <f>IF(ISBLANK(INDEX('Buy Forecast by Month'!$B$28:$Z$38,MATCH($F352,'Buy Forecast by Month'!$B$28:$B$38,0),MATCH(ForecastByProduct!$E352,'Buy Forecast by Month'!$B$28:$Z$28,0))),"",INDEX('Buy Forecast by Month'!$B$28:$Z$38,MATCH($F352,'Buy Forecast by Month'!$B$28:$B$38,0),MATCH(ForecastByProduct!$E352,'Buy Forecast by Month'!$B$28:$Z$28,0)))</f>
        <v>#N/A</v>
      </c>
      <c r="I352" s="11"/>
    </row>
    <row r="353" spans="1:9">
      <c r="A353" s="13" t="str">
        <f>UsedForPicklists!$C$3</f>
        <v>RUS</v>
      </c>
      <c r="B353" s="13" t="str">
        <f>TEXT('File Input'!$C$11,"yyyymmdd")</f>
        <v>yyyymmdd</v>
      </c>
      <c r="C353" s="37" t="s">
        <v>558</v>
      </c>
      <c r="D353" s="13" t="str">
        <f>'Buy Forecast by Month'!$B$6</f>
        <v>RU-Russia</v>
      </c>
      <c r="E353" s="13" t="str">
        <f t="shared" ref="E353:E361" si="39">TEXT(202204,0)</f>
        <v>202204</v>
      </c>
      <c r="F353" s="13" t="s">
        <v>616</v>
      </c>
      <c r="G353" s="35" t="e">
        <f>IF(ISBLANK(INDEX('Buy Forecast by Month'!$B$28:$Z$38,MATCH($F353,'Buy Forecast by Month'!$B$28:$B$38,0),MATCH(ForecastByProduct!$E353,'Buy Forecast by Month'!$B$28:$Z$28,0))),"",INDEX('Buy Forecast by Month'!$B$28:$Z$38,MATCH($F353,'Buy Forecast by Month'!$B$28:$B$38,0),MATCH(ForecastByProduct!$E353,'Buy Forecast by Month'!$B$28:$Z$28,0)))</f>
        <v>#N/A</v>
      </c>
      <c r="I353" s="11"/>
    </row>
    <row r="354" spans="1:9" s="11" customFormat="1">
      <c r="A354" s="13" t="str">
        <f>UsedForPicklists!$C$3</f>
        <v>RUS</v>
      </c>
      <c r="B354" s="13" t="str">
        <f>TEXT('File Input'!$C$11,"yyyymmdd")</f>
        <v>yyyymmdd</v>
      </c>
      <c r="C354" s="37" t="s">
        <v>558</v>
      </c>
      <c r="D354" s="13" t="str">
        <f>'Buy Forecast by Month'!$B$6</f>
        <v>RU-Russia</v>
      </c>
      <c r="E354" s="13" t="str">
        <f t="shared" si="39"/>
        <v>202204</v>
      </c>
      <c r="F354" s="13" t="s">
        <v>618</v>
      </c>
      <c r="G354" s="35" t="e">
        <f>IF(ISBLANK(INDEX('Buy Forecast by Month'!$B$28:$Z$38,MATCH($F354,'Buy Forecast by Month'!$B$28:$B$38,0),MATCH(ForecastByProduct!$E354,'Buy Forecast by Month'!$B$28:$Z$28,0))),"",INDEX('Buy Forecast by Month'!$B$28:$Z$38,MATCH($F354,'Buy Forecast by Month'!$B$28:$B$38,0),MATCH(ForecastByProduct!$E354,'Buy Forecast by Month'!$B$28:$Z$28,0)))</f>
        <v>#N/A</v>
      </c>
    </row>
    <row r="355" spans="1:9">
      <c r="A355" s="13" t="str">
        <f>UsedForPicklists!$C$3</f>
        <v>RUS</v>
      </c>
      <c r="B355" s="13" t="str">
        <f>TEXT('File Input'!$C$11,"yyyymmdd")</f>
        <v>yyyymmdd</v>
      </c>
      <c r="C355" s="37" t="s">
        <v>558</v>
      </c>
      <c r="D355" s="13" t="str">
        <f>'Buy Forecast by Month'!$B$6</f>
        <v>RU-Russia</v>
      </c>
      <c r="E355" s="13" t="str">
        <f t="shared" si="39"/>
        <v>202204</v>
      </c>
      <c r="F355" s="13" t="s">
        <v>573</v>
      </c>
      <c r="G355" s="35" t="e">
        <f>IF(ISBLANK(INDEX('Buy Forecast by Month'!$B$28:$Z$38,MATCH($F355,'Buy Forecast by Month'!$B$28:$B$38,0),MATCH(ForecastByProduct!$E355,'Buy Forecast by Month'!$B$28:$Z$28,0))),"",INDEX('Buy Forecast by Month'!$B$28:$Z$38,MATCH($F355,'Buy Forecast by Month'!$B$28:$B$38,0),MATCH(ForecastByProduct!$E355,'Buy Forecast by Month'!$B$28:$Z$28,0)))</f>
        <v>#N/A</v>
      </c>
      <c r="I355" s="11"/>
    </row>
    <row r="356" spans="1:9">
      <c r="A356" s="13" t="str">
        <f>UsedForPicklists!$C$3</f>
        <v>RUS</v>
      </c>
      <c r="B356" s="13" t="str">
        <f>TEXT('File Input'!$C$11,"yyyymmdd")</f>
        <v>yyyymmdd</v>
      </c>
      <c r="C356" s="37" t="s">
        <v>558</v>
      </c>
      <c r="D356" s="13" t="str">
        <f>'Buy Forecast by Month'!$B$6</f>
        <v>RU-Russia</v>
      </c>
      <c r="E356" s="13" t="str">
        <f t="shared" si="39"/>
        <v>202204</v>
      </c>
      <c r="F356" s="13" t="s">
        <v>854</v>
      </c>
      <c r="G356" s="35" t="e">
        <f>IF(ISBLANK(INDEX('Buy Forecast by Month'!$B$28:$Z$38,MATCH($F356,'Buy Forecast by Month'!$B$28:$B$38,0),MATCH(ForecastByProduct!$E356,'Buy Forecast by Month'!$B$28:$Z$28,0))),"",INDEX('Buy Forecast by Month'!$B$28:$Z$38,MATCH($F356,'Buy Forecast by Month'!$B$28:$B$38,0),MATCH(ForecastByProduct!$E356,'Buy Forecast by Month'!$B$28:$Z$28,0)))</f>
        <v>#N/A</v>
      </c>
      <c r="I356" s="11"/>
    </row>
    <row r="357" spans="1:9">
      <c r="A357" s="13" t="str">
        <f>UsedForPicklists!$C$3</f>
        <v>RUS</v>
      </c>
      <c r="B357" s="13" t="str">
        <f>TEXT('File Input'!$C$11,"yyyymmdd")</f>
        <v>yyyymmdd</v>
      </c>
      <c r="C357" s="37" t="s">
        <v>558</v>
      </c>
      <c r="D357" s="13" t="str">
        <f>'Buy Forecast by Month'!$B$6</f>
        <v>RU-Russia</v>
      </c>
      <c r="E357" s="13" t="str">
        <f t="shared" si="39"/>
        <v>202204</v>
      </c>
      <c r="F357" s="13" t="s">
        <v>855</v>
      </c>
      <c r="G357" s="35" t="e">
        <f>IF(ISBLANK(INDEX('Buy Forecast by Month'!$B$28:$Z$38,MATCH($F357,'Buy Forecast by Month'!$B$28:$B$38,0),MATCH(ForecastByProduct!$E357,'Buy Forecast by Month'!$B$28:$Z$28,0))),"",INDEX('Buy Forecast by Month'!$B$28:$Z$38,MATCH($F357,'Buy Forecast by Month'!$B$28:$B$38,0),MATCH(ForecastByProduct!$E357,'Buy Forecast by Month'!$B$28:$Z$28,0)))</f>
        <v>#N/A</v>
      </c>
      <c r="I357" s="11"/>
    </row>
    <row r="358" spans="1:9">
      <c r="A358" s="13" t="str">
        <f>UsedForPicklists!$C$3</f>
        <v>RUS</v>
      </c>
      <c r="B358" s="13" t="str">
        <f>TEXT('File Input'!$C$11,"yyyymmdd")</f>
        <v>yyyymmdd</v>
      </c>
      <c r="C358" s="37" t="s">
        <v>558</v>
      </c>
      <c r="D358" s="13" t="str">
        <f>'Buy Forecast by Month'!$B$6</f>
        <v>RU-Russia</v>
      </c>
      <c r="E358" s="13" t="str">
        <f t="shared" si="39"/>
        <v>202204</v>
      </c>
      <c r="F358" s="13" t="s">
        <v>856</v>
      </c>
      <c r="G358" s="35" t="e">
        <f>IF(ISBLANK(INDEX('Buy Forecast by Month'!$B$28:$Z$38,MATCH($F358,'Buy Forecast by Month'!$B$28:$B$38,0),MATCH(ForecastByProduct!$E358,'Buy Forecast by Month'!$B$28:$Z$28,0))),"",INDEX('Buy Forecast by Month'!$B$28:$Z$38,MATCH($F358,'Buy Forecast by Month'!$B$28:$B$38,0),MATCH(ForecastByProduct!$E358,'Buy Forecast by Month'!$B$28:$Z$28,0)))</f>
        <v>#N/A</v>
      </c>
      <c r="I358" s="11"/>
    </row>
    <row r="359" spans="1:9">
      <c r="A359" s="13" t="str">
        <f>UsedForPicklists!$C$3</f>
        <v>RUS</v>
      </c>
      <c r="B359" s="13" t="str">
        <f>TEXT('File Input'!$C$11,"yyyymmdd")</f>
        <v>yyyymmdd</v>
      </c>
      <c r="C359" s="37" t="s">
        <v>558</v>
      </c>
      <c r="D359" s="13" t="str">
        <f>'Buy Forecast by Month'!$B$6</f>
        <v>RU-Russia</v>
      </c>
      <c r="E359" s="13" t="str">
        <f t="shared" si="39"/>
        <v>202204</v>
      </c>
      <c r="F359" s="13" t="s">
        <v>564</v>
      </c>
      <c r="G359" s="35" t="e">
        <f>IF(ISBLANK(INDEX('Buy Forecast by Month'!$B$28:$Z$38,MATCH($F359,'Buy Forecast by Month'!$B$28:$B$38,0),MATCH(ForecastByProduct!$E359,'Buy Forecast by Month'!$B$28:$Z$28,0))),"",INDEX('Buy Forecast by Month'!$B$28:$Z$38,MATCH($F359,'Buy Forecast by Month'!$B$28:$B$38,0),MATCH(ForecastByProduct!$E359,'Buy Forecast by Month'!$B$28:$Z$28,0)))</f>
        <v>#N/A</v>
      </c>
      <c r="I359" s="11"/>
    </row>
    <row r="360" spans="1:9">
      <c r="A360" s="13" t="str">
        <f>UsedForPicklists!$C$3</f>
        <v>RUS</v>
      </c>
      <c r="B360" s="13" t="str">
        <f>TEXT('File Input'!$C$11,"yyyymmdd")</f>
        <v>yyyymmdd</v>
      </c>
      <c r="C360" s="37" t="s">
        <v>558</v>
      </c>
      <c r="D360" s="13" t="str">
        <f>'Buy Forecast by Month'!$B$6</f>
        <v>RU-Russia</v>
      </c>
      <c r="E360" s="13" t="str">
        <f t="shared" si="39"/>
        <v>202204</v>
      </c>
      <c r="F360" s="13" t="s">
        <v>562</v>
      </c>
      <c r="G360" s="35" t="e">
        <f>IF(ISBLANK(INDEX('Buy Forecast by Month'!$B$28:$Z$38,MATCH($F360,'Buy Forecast by Month'!$B$28:$B$38,0),MATCH(ForecastByProduct!$E360,'Buy Forecast by Month'!$B$28:$Z$28,0))),"",INDEX('Buy Forecast by Month'!$B$28:$Z$38,MATCH($F360,'Buy Forecast by Month'!$B$28:$B$38,0),MATCH(ForecastByProduct!$E360,'Buy Forecast by Month'!$B$28:$Z$28,0)))</f>
        <v>#N/A</v>
      </c>
      <c r="I360" s="11"/>
    </row>
    <row r="361" spans="1:9">
      <c r="A361" s="13" t="str">
        <f>UsedForPicklists!$C$3</f>
        <v>RUS</v>
      </c>
      <c r="B361" s="13" t="str">
        <f>TEXT('File Input'!$C$11,"yyyymmdd")</f>
        <v>yyyymmdd</v>
      </c>
      <c r="C361" s="37" t="s">
        <v>558</v>
      </c>
      <c r="D361" s="13" t="str">
        <f>'Buy Forecast by Month'!$B$6</f>
        <v>RU-Russia</v>
      </c>
      <c r="E361" s="13" t="str">
        <f t="shared" si="39"/>
        <v>202204</v>
      </c>
      <c r="F361" s="13" t="s">
        <v>563</v>
      </c>
      <c r="G361" s="35" t="e">
        <f>IF(ISBLANK(INDEX('Buy Forecast by Month'!$B$28:$Z$38,MATCH($F361,'Buy Forecast by Month'!$B$28:$B$38,0),MATCH(ForecastByProduct!$E361,'Buy Forecast by Month'!$B$28:$Z$28,0))),"",INDEX('Buy Forecast by Month'!$B$28:$Z$38,MATCH($F361,'Buy Forecast by Month'!$B$28:$B$38,0),MATCH(ForecastByProduct!$E361,'Buy Forecast by Month'!$B$28:$Z$28,0)))</f>
        <v>#N/A</v>
      </c>
      <c r="I361" s="11"/>
    </row>
    <row r="362" spans="1:9">
      <c r="A362" s="13" t="str">
        <f>UsedForPicklists!$C$3</f>
        <v>RUS</v>
      </c>
      <c r="B362" s="13" t="str">
        <f>TEXT('File Input'!$C$11,"yyyymmdd")</f>
        <v>yyyymmdd</v>
      </c>
      <c r="C362" s="37" t="s">
        <v>558</v>
      </c>
      <c r="D362" s="13" t="str">
        <f>'Buy Forecast by Month'!$B$6</f>
        <v>RU-Russia</v>
      </c>
      <c r="E362" s="13" t="str">
        <f t="shared" ref="E362:E370" si="40">TEXT(202205,0)</f>
        <v>202205</v>
      </c>
      <c r="F362" s="13" t="s">
        <v>616</v>
      </c>
      <c r="G362" s="35" t="e">
        <f>IF(ISBLANK(INDEX('Buy Forecast by Month'!$B$28:$Z$38,MATCH($F362,'Buy Forecast by Month'!$B$28:$B$38,0),MATCH(ForecastByProduct!$E362,'Buy Forecast by Month'!$B$28:$Z$28,0))),"",INDEX('Buy Forecast by Month'!$B$28:$Z$38,MATCH($F362,'Buy Forecast by Month'!$B$28:$B$38,0),MATCH(ForecastByProduct!$E362,'Buy Forecast by Month'!$B$28:$Z$28,0)))</f>
        <v>#N/A</v>
      </c>
      <c r="I362" s="11"/>
    </row>
    <row r="363" spans="1:9" s="11" customFormat="1">
      <c r="A363" s="13" t="str">
        <f>UsedForPicklists!$C$3</f>
        <v>RUS</v>
      </c>
      <c r="B363" s="13" t="str">
        <f>TEXT('File Input'!$C$11,"yyyymmdd")</f>
        <v>yyyymmdd</v>
      </c>
      <c r="C363" s="37" t="s">
        <v>558</v>
      </c>
      <c r="D363" s="13" t="str">
        <f>'Buy Forecast by Month'!$B$6</f>
        <v>RU-Russia</v>
      </c>
      <c r="E363" s="13" t="str">
        <f t="shared" si="40"/>
        <v>202205</v>
      </c>
      <c r="F363" s="13" t="s">
        <v>618</v>
      </c>
      <c r="G363" s="35" t="e">
        <f>IF(ISBLANK(INDEX('Buy Forecast by Month'!$B$28:$Z$38,MATCH($F363,'Buy Forecast by Month'!$B$28:$B$38,0),MATCH(ForecastByProduct!$E363,'Buy Forecast by Month'!$B$28:$Z$28,0))),"",INDEX('Buy Forecast by Month'!$B$28:$Z$38,MATCH($F363,'Buy Forecast by Month'!$B$28:$B$38,0),MATCH(ForecastByProduct!$E363,'Buy Forecast by Month'!$B$28:$Z$28,0)))</f>
        <v>#N/A</v>
      </c>
    </row>
    <row r="364" spans="1:9">
      <c r="A364" s="13" t="str">
        <f>UsedForPicklists!$C$3</f>
        <v>RUS</v>
      </c>
      <c r="B364" s="13" t="str">
        <f>TEXT('File Input'!$C$11,"yyyymmdd")</f>
        <v>yyyymmdd</v>
      </c>
      <c r="C364" s="37" t="s">
        <v>558</v>
      </c>
      <c r="D364" s="13" t="str">
        <f>'Buy Forecast by Month'!$B$6</f>
        <v>RU-Russia</v>
      </c>
      <c r="E364" s="13" t="str">
        <f t="shared" si="40"/>
        <v>202205</v>
      </c>
      <c r="F364" s="13" t="s">
        <v>573</v>
      </c>
      <c r="G364" s="35" t="e">
        <f>IF(ISBLANK(INDEX('Buy Forecast by Month'!$B$28:$Z$38,MATCH($F364,'Buy Forecast by Month'!$B$28:$B$38,0),MATCH(ForecastByProduct!$E364,'Buy Forecast by Month'!$B$28:$Z$28,0))),"",INDEX('Buy Forecast by Month'!$B$28:$Z$38,MATCH($F364,'Buy Forecast by Month'!$B$28:$B$38,0),MATCH(ForecastByProduct!$E364,'Buy Forecast by Month'!$B$28:$Z$28,0)))</f>
        <v>#N/A</v>
      </c>
      <c r="I364" s="11"/>
    </row>
    <row r="365" spans="1:9">
      <c r="A365" s="13" t="str">
        <f>UsedForPicklists!$C$3</f>
        <v>RUS</v>
      </c>
      <c r="B365" s="13" t="str">
        <f>TEXT('File Input'!$C$11,"yyyymmdd")</f>
        <v>yyyymmdd</v>
      </c>
      <c r="C365" s="37" t="s">
        <v>558</v>
      </c>
      <c r="D365" s="13" t="str">
        <f>'Buy Forecast by Month'!$B$6</f>
        <v>RU-Russia</v>
      </c>
      <c r="E365" s="13" t="str">
        <f t="shared" si="40"/>
        <v>202205</v>
      </c>
      <c r="F365" s="13" t="s">
        <v>854</v>
      </c>
      <c r="G365" s="35" t="e">
        <f>IF(ISBLANK(INDEX('Buy Forecast by Month'!$B$28:$Z$38,MATCH($F365,'Buy Forecast by Month'!$B$28:$B$38,0),MATCH(ForecastByProduct!$E365,'Buy Forecast by Month'!$B$28:$Z$28,0))),"",INDEX('Buy Forecast by Month'!$B$28:$Z$38,MATCH($F365,'Buy Forecast by Month'!$B$28:$B$38,0),MATCH(ForecastByProduct!$E365,'Buy Forecast by Month'!$B$28:$Z$28,0)))</f>
        <v>#N/A</v>
      </c>
      <c r="I365" s="11"/>
    </row>
    <row r="366" spans="1:9">
      <c r="A366" s="13" t="str">
        <f>UsedForPicklists!$C$3</f>
        <v>RUS</v>
      </c>
      <c r="B366" s="13" t="str">
        <f>TEXT('File Input'!$C$11,"yyyymmdd")</f>
        <v>yyyymmdd</v>
      </c>
      <c r="C366" s="37" t="s">
        <v>558</v>
      </c>
      <c r="D366" s="13" t="str">
        <f>'Buy Forecast by Month'!$B$6</f>
        <v>RU-Russia</v>
      </c>
      <c r="E366" s="13" t="str">
        <f t="shared" si="40"/>
        <v>202205</v>
      </c>
      <c r="F366" s="13" t="s">
        <v>855</v>
      </c>
      <c r="G366" s="35" t="e">
        <f>IF(ISBLANK(INDEX('Buy Forecast by Month'!$B$28:$Z$38,MATCH($F366,'Buy Forecast by Month'!$B$28:$B$38,0),MATCH(ForecastByProduct!$E366,'Buy Forecast by Month'!$B$28:$Z$28,0))),"",INDEX('Buy Forecast by Month'!$B$28:$Z$38,MATCH($F366,'Buy Forecast by Month'!$B$28:$B$38,0),MATCH(ForecastByProduct!$E366,'Buy Forecast by Month'!$B$28:$Z$28,0)))</f>
        <v>#N/A</v>
      </c>
      <c r="I366" s="11"/>
    </row>
    <row r="367" spans="1:9">
      <c r="A367" s="13" t="str">
        <f>UsedForPicklists!$C$3</f>
        <v>RUS</v>
      </c>
      <c r="B367" s="13" t="str">
        <f>TEXT('File Input'!$C$11,"yyyymmdd")</f>
        <v>yyyymmdd</v>
      </c>
      <c r="C367" s="37" t="s">
        <v>558</v>
      </c>
      <c r="D367" s="13" t="str">
        <f>'Buy Forecast by Month'!$B$6</f>
        <v>RU-Russia</v>
      </c>
      <c r="E367" s="13" t="str">
        <f t="shared" si="40"/>
        <v>202205</v>
      </c>
      <c r="F367" s="13" t="s">
        <v>856</v>
      </c>
      <c r="G367" s="35" t="e">
        <f>IF(ISBLANK(INDEX('Buy Forecast by Month'!$B$28:$Z$38,MATCH($F367,'Buy Forecast by Month'!$B$28:$B$38,0),MATCH(ForecastByProduct!$E367,'Buy Forecast by Month'!$B$28:$Z$28,0))),"",INDEX('Buy Forecast by Month'!$B$28:$Z$38,MATCH($F367,'Buy Forecast by Month'!$B$28:$B$38,0),MATCH(ForecastByProduct!$E367,'Buy Forecast by Month'!$B$28:$Z$28,0)))</f>
        <v>#N/A</v>
      </c>
      <c r="I367" s="11"/>
    </row>
    <row r="368" spans="1:9">
      <c r="A368" s="13" t="str">
        <f>UsedForPicklists!$C$3</f>
        <v>RUS</v>
      </c>
      <c r="B368" s="13" t="str">
        <f>TEXT('File Input'!$C$11,"yyyymmdd")</f>
        <v>yyyymmdd</v>
      </c>
      <c r="C368" s="37" t="s">
        <v>558</v>
      </c>
      <c r="D368" s="13" t="str">
        <f>'Buy Forecast by Month'!$B$6</f>
        <v>RU-Russia</v>
      </c>
      <c r="E368" s="13" t="str">
        <f t="shared" si="40"/>
        <v>202205</v>
      </c>
      <c r="F368" s="13" t="s">
        <v>564</v>
      </c>
      <c r="G368" s="35" t="e">
        <f>IF(ISBLANK(INDEX('Buy Forecast by Month'!$B$28:$Z$38,MATCH($F368,'Buy Forecast by Month'!$B$28:$B$38,0),MATCH(ForecastByProduct!$E368,'Buy Forecast by Month'!$B$28:$Z$28,0))),"",INDEX('Buy Forecast by Month'!$B$28:$Z$38,MATCH($F368,'Buy Forecast by Month'!$B$28:$B$38,0),MATCH(ForecastByProduct!$E368,'Buy Forecast by Month'!$B$28:$Z$28,0)))</f>
        <v>#N/A</v>
      </c>
      <c r="I368" s="11"/>
    </row>
    <row r="369" spans="1:9">
      <c r="A369" s="13" t="str">
        <f>UsedForPicklists!$C$3</f>
        <v>RUS</v>
      </c>
      <c r="B369" s="13" t="str">
        <f>TEXT('File Input'!$C$11,"yyyymmdd")</f>
        <v>yyyymmdd</v>
      </c>
      <c r="C369" s="37" t="s">
        <v>558</v>
      </c>
      <c r="D369" s="13" t="str">
        <f>'Buy Forecast by Month'!$B$6</f>
        <v>RU-Russia</v>
      </c>
      <c r="E369" s="13" t="str">
        <f t="shared" si="40"/>
        <v>202205</v>
      </c>
      <c r="F369" s="13" t="s">
        <v>562</v>
      </c>
      <c r="G369" s="35" t="e">
        <f>IF(ISBLANK(INDEX('Buy Forecast by Month'!$B$28:$Z$38,MATCH($F369,'Buy Forecast by Month'!$B$28:$B$38,0),MATCH(ForecastByProduct!$E369,'Buy Forecast by Month'!$B$28:$Z$28,0))),"",INDEX('Buy Forecast by Month'!$B$28:$Z$38,MATCH($F369,'Buy Forecast by Month'!$B$28:$B$38,0),MATCH(ForecastByProduct!$E369,'Buy Forecast by Month'!$B$28:$Z$28,0)))</f>
        <v>#N/A</v>
      </c>
      <c r="I369" s="11"/>
    </row>
    <row r="370" spans="1:9">
      <c r="A370" s="13" t="str">
        <f>UsedForPicklists!$C$3</f>
        <v>RUS</v>
      </c>
      <c r="B370" s="13" t="str">
        <f>TEXT('File Input'!$C$11,"yyyymmdd")</f>
        <v>yyyymmdd</v>
      </c>
      <c r="C370" s="37" t="s">
        <v>558</v>
      </c>
      <c r="D370" s="13" t="str">
        <f>'Buy Forecast by Month'!$B$6</f>
        <v>RU-Russia</v>
      </c>
      <c r="E370" s="13" t="str">
        <f t="shared" si="40"/>
        <v>202205</v>
      </c>
      <c r="F370" s="13" t="s">
        <v>563</v>
      </c>
      <c r="G370" s="35" t="e">
        <f>IF(ISBLANK(INDEX('Buy Forecast by Month'!$B$28:$Z$38,MATCH($F370,'Buy Forecast by Month'!$B$28:$B$38,0),MATCH(ForecastByProduct!$E370,'Buy Forecast by Month'!$B$28:$Z$28,0))),"",INDEX('Buy Forecast by Month'!$B$28:$Z$38,MATCH($F370,'Buy Forecast by Month'!$B$28:$B$38,0),MATCH(ForecastByProduct!$E370,'Buy Forecast by Month'!$B$28:$Z$28,0)))</f>
        <v>#N/A</v>
      </c>
      <c r="I370" s="11"/>
    </row>
    <row r="371" spans="1:9">
      <c r="A371" s="13" t="str">
        <f>UsedForPicklists!$C$3</f>
        <v>RUS</v>
      </c>
      <c r="B371" s="13" t="str">
        <f>TEXT('File Input'!$C$11,"yyyymmdd")</f>
        <v>yyyymmdd</v>
      </c>
      <c r="C371" s="37" t="s">
        <v>558</v>
      </c>
      <c r="D371" s="13" t="str">
        <f>'Buy Forecast by Month'!$B$6</f>
        <v>RU-Russia</v>
      </c>
      <c r="E371" s="13" t="str">
        <f t="shared" ref="E371:E379" si="41">TEXT(202206,0)</f>
        <v>202206</v>
      </c>
      <c r="F371" s="13" t="s">
        <v>616</v>
      </c>
      <c r="G371" s="35" t="e">
        <f>IF(ISBLANK(INDEX('Buy Forecast by Month'!$B$28:$Z$38,MATCH($F371,'Buy Forecast by Month'!$B$28:$B$38,0),MATCH(ForecastByProduct!$E371,'Buy Forecast by Month'!$B$28:$Z$28,0))),"",INDEX('Buy Forecast by Month'!$B$28:$Z$38,MATCH($F371,'Buy Forecast by Month'!$B$28:$B$38,0),MATCH(ForecastByProduct!$E371,'Buy Forecast by Month'!$B$28:$Z$28,0)))</f>
        <v>#N/A</v>
      </c>
      <c r="I371" s="11"/>
    </row>
    <row r="372" spans="1:9" s="11" customFormat="1">
      <c r="A372" s="13" t="str">
        <f>UsedForPicklists!$C$3</f>
        <v>RUS</v>
      </c>
      <c r="B372" s="13" t="str">
        <f>TEXT('File Input'!$C$11,"yyyymmdd")</f>
        <v>yyyymmdd</v>
      </c>
      <c r="C372" s="37" t="s">
        <v>558</v>
      </c>
      <c r="D372" s="13" t="str">
        <f>'Buy Forecast by Month'!$B$6</f>
        <v>RU-Russia</v>
      </c>
      <c r="E372" s="13" t="str">
        <f t="shared" si="41"/>
        <v>202206</v>
      </c>
      <c r="F372" s="13" t="s">
        <v>618</v>
      </c>
      <c r="G372" s="35" t="e">
        <f>IF(ISBLANK(INDEX('Buy Forecast by Month'!$B$28:$Z$38,MATCH($F372,'Buy Forecast by Month'!$B$28:$B$38,0),MATCH(ForecastByProduct!$E372,'Buy Forecast by Month'!$B$28:$Z$28,0))),"",INDEX('Buy Forecast by Month'!$B$28:$Z$38,MATCH($F372,'Buy Forecast by Month'!$B$28:$B$38,0),MATCH(ForecastByProduct!$E372,'Buy Forecast by Month'!$B$28:$Z$28,0)))</f>
        <v>#N/A</v>
      </c>
    </row>
    <row r="373" spans="1:9">
      <c r="A373" s="13" t="str">
        <f>UsedForPicklists!$C$3</f>
        <v>RUS</v>
      </c>
      <c r="B373" s="13" t="str">
        <f>TEXT('File Input'!$C$11,"yyyymmdd")</f>
        <v>yyyymmdd</v>
      </c>
      <c r="C373" s="37" t="s">
        <v>558</v>
      </c>
      <c r="D373" s="13" t="str">
        <f>'Buy Forecast by Month'!$B$6</f>
        <v>RU-Russia</v>
      </c>
      <c r="E373" s="13" t="str">
        <f t="shared" si="41"/>
        <v>202206</v>
      </c>
      <c r="F373" s="13" t="s">
        <v>573</v>
      </c>
      <c r="G373" s="35" t="e">
        <f>IF(ISBLANK(INDEX('Buy Forecast by Month'!$B$28:$Z$38,MATCH($F373,'Buy Forecast by Month'!$B$28:$B$38,0),MATCH(ForecastByProduct!$E373,'Buy Forecast by Month'!$B$28:$Z$28,0))),"",INDEX('Buy Forecast by Month'!$B$28:$Z$38,MATCH($F373,'Buy Forecast by Month'!$B$28:$B$38,0),MATCH(ForecastByProduct!$E373,'Buy Forecast by Month'!$B$28:$Z$28,0)))</f>
        <v>#N/A</v>
      </c>
      <c r="I373" s="11"/>
    </row>
    <row r="374" spans="1:9">
      <c r="A374" s="13" t="str">
        <f>UsedForPicklists!$C$3</f>
        <v>RUS</v>
      </c>
      <c r="B374" s="13" t="str">
        <f>TEXT('File Input'!$C$11,"yyyymmdd")</f>
        <v>yyyymmdd</v>
      </c>
      <c r="C374" s="37" t="s">
        <v>558</v>
      </c>
      <c r="D374" s="13" t="str">
        <f>'Buy Forecast by Month'!$B$6</f>
        <v>RU-Russia</v>
      </c>
      <c r="E374" s="13" t="str">
        <f t="shared" si="41"/>
        <v>202206</v>
      </c>
      <c r="F374" s="13" t="s">
        <v>854</v>
      </c>
      <c r="G374" s="35" t="e">
        <f>IF(ISBLANK(INDEX('Buy Forecast by Month'!$B$28:$Z$38,MATCH($F374,'Buy Forecast by Month'!$B$28:$B$38,0),MATCH(ForecastByProduct!$E374,'Buy Forecast by Month'!$B$28:$Z$28,0))),"",INDEX('Buy Forecast by Month'!$B$28:$Z$38,MATCH($F374,'Buy Forecast by Month'!$B$28:$B$38,0),MATCH(ForecastByProduct!$E374,'Buy Forecast by Month'!$B$28:$Z$28,0)))</f>
        <v>#N/A</v>
      </c>
      <c r="I374" s="11"/>
    </row>
    <row r="375" spans="1:9">
      <c r="A375" s="13" t="str">
        <f>UsedForPicklists!$C$3</f>
        <v>RUS</v>
      </c>
      <c r="B375" s="13" t="str">
        <f>TEXT('File Input'!$C$11,"yyyymmdd")</f>
        <v>yyyymmdd</v>
      </c>
      <c r="C375" s="37" t="s">
        <v>558</v>
      </c>
      <c r="D375" s="13" t="str">
        <f>'Buy Forecast by Month'!$B$6</f>
        <v>RU-Russia</v>
      </c>
      <c r="E375" s="13" t="str">
        <f t="shared" si="41"/>
        <v>202206</v>
      </c>
      <c r="F375" s="13" t="s">
        <v>855</v>
      </c>
      <c r="G375" s="35" t="e">
        <f>IF(ISBLANK(INDEX('Buy Forecast by Month'!$B$28:$Z$38,MATCH($F375,'Buy Forecast by Month'!$B$28:$B$38,0),MATCH(ForecastByProduct!$E375,'Buy Forecast by Month'!$B$28:$Z$28,0))),"",INDEX('Buy Forecast by Month'!$B$28:$Z$38,MATCH($F375,'Buy Forecast by Month'!$B$28:$B$38,0),MATCH(ForecastByProduct!$E375,'Buy Forecast by Month'!$B$28:$Z$28,0)))</f>
        <v>#N/A</v>
      </c>
      <c r="I375" s="11"/>
    </row>
    <row r="376" spans="1:9">
      <c r="A376" s="13" t="str">
        <f>UsedForPicklists!$C$3</f>
        <v>RUS</v>
      </c>
      <c r="B376" s="13" t="str">
        <f>TEXT('File Input'!$C$11,"yyyymmdd")</f>
        <v>yyyymmdd</v>
      </c>
      <c r="C376" s="37" t="s">
        <v>558</v>
      </c>
      <c r="D376" s="13" t="str">
        <f>'Buy Forecast by Month'!$B$6</f>
        <v>RU-Russia</v>
      </c>
      <c r="E376" s="13" t="str">
        <f t="shared" si="41"/>
        <v>202206</v>
      </c>
      <c r="F376" s="13" t="s">
        <v>856</v>
      </c>
      <c r="G376" s="35" t="e">
        <f>IF(ISBLANK(INDEX('Buy Forecast by Month'!$B$28:$Z$38,MATCH($F376,'Buy Forecast by Month'!$B$28:$B$38,0),MATCH(ForecastByProduct!$E376,'Buy Forecast by Month'!$B$28:$Z$28,0))),"",INDEX('Buy Forecast by Month'!$B$28:$Z$38,MATCH($F376,'Buy Forecast by Month'!$B$28:$B$38,0),MATCH(ForecastByProduct!$E376,'Buy Forecast by Month'!$B$28:$Z$28,0)))</f>
        <v>#N/A</v>
      </c>
      <c r="I376" s="11"/>
    </row>
    <row r="377" spans="1:9">
      <c r="A377" s="13" t="str">
        <f>UsedForPicklists!$C$3</f>
        <v>RUS</v>
      </c>
      <c r="B377" s="13" t="str">
        <f>TEXT('File Input'!$C$11,"yyyymmdd")</f>
        <v>yyyymmdd</v>
      </c>
      <c r="C377" s="37" t="s">
        <v>558</v>
      </c>
      <c r="D377" s="13" t="str">
        <f>'Buy Forecast by Month'!$B$6</f>
        <v>RU-Russia</v>
      </c>
      <c r="E377" s="13" t="str">
        <f t="shared" si="41"/>
        <v>202206</v>
      </c>
      <c r="F377" s="13" t="s">
        <v>564</v>
      </c>
      <c r="G377" s="35" t="e">
        <f>IF(ISBLANK(INDEX('Buy Forecast by Month'!$B$28:$Z$38,MATCH($F377,'Buy Forecast by Month'!$B$28:$B$38,0),MATCH(ForecastByProduct!$E377,'Buy Forecast by Month'!$B$28:$Z$28,0))),"",INDEX('Buy Forecast by Month'!$B$28:$Z$38,MATCH($F377,'Buy Forecast by Month'!$B$28:$B$38,0),MATCH(ForecastByProduct!$E377,'Buy Forecast by Month'!$B$28:$Z$28,0)))</f>
        <v>#N/A</v>
      </c>
      <c r="I377" s="11"/>
    </row>
    <row r="378" spans="1:9">
      <c r="A378" s="13" t="str">
        <f>UsedForPicklists!$C$3</f>
        <v>RUS</v>
      </c>
      <c r="B378" s="13" t="str">
        <f>TEXT('File Input'!$C$11,"yyyymmdd")</f>
        <v>yyyymmdd</v>
      </c>
      <c r="C378" s="37" t="s">
        <v>558</v>
      </c>
      <c r="D378" s="13" t="str">
        <f>'Buy Forecast by Month'!$B$6</f>
        <v>RU-Russia</v>
      </c>
      <c r="E378" s="13" t="str">
        <f t="shared" si="41"/>
        <v>202206</v>
      </c>
      <c r="F378" s="13" t="s">
        <v>562</v>
      </c>
      <c r="G378" s="35" t="e">
        <f>IF(ISBLANK(INDEX('Buy Forecast by Month'!$B$28:$Z$38,MATCH($F378,'Buy Forecast by Month'!$B$28:$B$38,0),MATCH(ForecastByProduct!$E378,'Buy Forecast by Month'!$B$28:$Z$28,0))),"",INDEX('Buy Forecast by Month'!$B$28:$Z$38,MATCH($F378,'Buy Forecast by Month'!$B$28:$B$38,0),MATCH(ForecastByProduct!$E378,'Buy Forecast by Month'!$B$28:$Z$28,0)))</f>
        <v>#N/A</v>
      </c>
      <c r="I378" s="11"/>
    </row>
    <row r="379" spans="1:9">
      <c r="A379" s="13" t="str">
        <f>UsedForPicklists!$C$3</f>
        <v>RUS</v>
      </c>
      <c r="B379" s="13" t="str">
        <f>TEXT('File Input'!$C$11,"yyyymmdd")</f>
        <v>yyyymmdd</v>
      </c>
      <c r="C379" s="37" t="s">
        <v>558</v>
      </c>
      <c r="D379" s="13" t="str">
        <f>'Buy Forecast by Month'!$B$6</f>
        <v>RU-Russia</v>
      </c>
      <c r="E379" s="13" t="str">
        <f t="shared" si="41"/>
        <v>202206</v>
      </c>
      <c r="F379" s="13" t="s">
        <v>563</v>
      </c>
      <c r="G379" s="35" t="e">
        <f>IF(ISBLANK(INDEX('Buy Forecast by Month'!$B$28:$Z$38,MATCH($F379,'Buy Forecast by Month'!$B$28:$B$38,0),MATCH(ForecastByProduct!$E379,'Buy Forecast by Month'!$B$28:$Z$28,0))),"",INDEX('Buy Forecast by Month'!$B$28:$Z$38,MATCH($F379,'Buy Forecast by Month'!$B$28:$B$38,0),MATCH(ForecastByProduct!$E379,'Buy Forecast by Month'!$B$28:$Z$28,0)))</f>
        <v>#N/A</v>
      </c>
      <c r="I379" s="11"/>
    </row>
    <row r="380" spans="1:9">
      <c r="A380" s="13" t="str">
        <f>UsedForPicklists!$C$3</f>
        <v>RUS</v>
      </c>
      <c r="B380" s="13" t="str">
        <f>TEXT('File Input'!$C$11,"yyyymmdd")</f>
        <v>yyyymmdd</v>
      </c>
      <c r="C380" s="37" t="s">
        <v>558</v>
      </c>
      <c r="D380" s="13" t="str">
        <f>'Buy Forecast by Month'!$B$6</f>
        <v>RU-Russia</v>
      </c>
      <c r="E380" s="13" t="str">
        <f t="shared" ref="E380:E388" si="42">TEXT(202207,0)</f>
        <v>202207</v>
      </c>
      <c r="F380" s="13" t="s">
        <v>616</v>
      </c>
      <c r="G380" s="35" t="e">
        <f>IF(ISBLANK(INDEX('Buy Forecast by Month'!$B$28:$Z$38,MATCH($F380,'Buy Forecast by Month'!$B$28:$B$38,0),MATCH(ForecastByProduct!$E380,'Buy Forecast by Month'!$B$28:$Z$28,0))),"",INDEX('Buy Forecast by Month'!$B$28:$Z$38,MATCH($F380,'Buy Forecast by Month'!$B$28:$B$38,0),MATCH(ForecastByProduct!$E380,'Buy Forecast by Month'!$B$28:$Z$28,0)))</f>
        <v>#N/A</v>
      </c>
      <c r="I380" s="11"/>
    </row>
    <row r="381" spans="1:9" s="11" customFormat="1">
      <c r="A381" s="13" t="str">
        <f>UsedForPicklists!$C$3</f>
        <v>RUS</v>
      </c>
      <c r="B381" s="13" t="str">
        <f>TEXT('File Input'!$C$11,"yyyymmdd")</f>
        <v>yyyymmdd</v>
      </c>
      <c r="C381" s="37" t="s">
        <v>558</v>
      </c>
      <c r="D381" s="13" t="str">
        <f>'Buy Forecast by Month'!$B$6</f>
        <v>RU-Russia</v>
      </c>
      <c r="E381" s="13" t="str">
        <f t="shared" si="42"/>
        <v>202207</v>
      </c>
      <c r="F381" s="13" t="s">
        <v>618</v>
      </c>
      <c r="G381" s="35" t="e">
        <f>IF(ISBLANK(INDEX('Buy Forecast by Month'!$B$28:$Z$38,MATCH($F381,'Buy Forecast by Month'!$B$28:$B$38,0),MATCH(ForecastByProduct!$E381,'Buy Forecast by Month'!$B$28:$Z$28,0))),"",INDEX('Buy Forecast by Month'!$B$28:$Z$38,MATCH($F381,'Buy Forecast by Month'!$B$28:$B$38,0),MATCH(ForecastByProduct!$E381,'Buy Forecast by Month'!$B$28:$Z$28,0)))</f>
        <v>#N/A</v>
      </c>
    </row>
    <row r="382" spans="1:9">
      <c r="A382" s="13" t="str">
        <f>UsedForPicklists!$C$3</f>
        <v>RUS</v>
      </c>
      <c r="B382" s="13" t="str">
        <f>TEXT('File Input'!$C$11,"yyyymmdd")</f>
        <v>yyyymmdd</v>
      </c>
      <c r="C382" s="37" t="s">
        <v>558</v>
      </c>
      <c r="D382" s="13" t="str">
        <f>'Buy Forecast by Month'!$B$6</f>
        <v>RU-Russia</v>
      </c>
      <c r="E382" s="13" t="str">
        <f t="shared" si="42"/>
        <v>202207</v>
      </c>
      <c r="F382" s="13" t="s">
        <v>573</v>
      </c>
      <c r="G382" s="35" t="e">
        <f>IF(ISBLANK(INDEX('Buy Forecast by Month'!$B$28:$Z$38,MATCH($F382,'Buy Forecast by Month'!$B$28:$B$38,0),MATCH(ForecastByProduct!$E382,'Buy Forecast by Month'!$B$28:$Z$28,0))),"",INDEX('Buy Forecast by Month'!$B$28:$Z$38,MATCH($F382,'Buy Forecast by Month'!$B$28:$B$38,0),MATCH(ForecastByProduct!$E382,'Buy Forecast by Month'!$B$28:$Z$28,0)))</f>
        <v>#N/A</v>
      </c>
      <c r="I382" s="11"/>
    </row>
    <row r="383" spans="1:9">
      <c r="A383" s="13" t="str">
        <f>UsedForPicklists!$C$3</f>
        <v>RUS</v>
      </c>
      <c r="B383" s="13" t="str">
        <f>TEXT('File Input'!$C$11,"yyyymmdd")</f>
        <v>yyyymmdd</v>
      </c>
      <c r="C383" s="37" t="s">
        <v>558</v>
      </c>
      <c r="D383" s="13" t="str">
        <f>'Buy Forecast by Month'!$B$6</f>
        <v>RU-Russia</v>
      </c>
      <c r="E383" s="13" t="str">
        <f t="shared" si="42"/>
        <v>202207</v>
      </c>
      <c r="F383" s="13" t="s">
        <v>854</v>
      </c>
      <c r="G383" s="35" t="e">
        <f>IF(ISBLANK(INDEX('Buy Forecast by Month'!$B$28:$Z$38,MATCH($F383,'Buy Forecast by Month'!$B$28:$B$38,0),MATCH(ForecastByProduct!$E383,'Buy Forecast by Month'!$B$28:$Z$28,0))),"",INDEX('Buy Forecast by Month'!$B$28:$Z$38,MATCH($F383,'Buy Forecast by Month'!$B$28:$B$38,0),MATCH(ForecastByProduct!$E383,'Buy Forecast by Month'!$B$28:$Z$28,0)))</f>
        <v>#N/A</v>
      </c>
      <c r="I383" s="11"/>
    </row>
    <row r="384" spans="1:9">
      <c r="A384" s="13" t="str">
        <f>UsedForPicklists!$C$3</f>
        <v>RUS</v>
      </c>
      <c r="B384" s="13" t="str">
        <f>TEXT('File Input'!$C$11,"yyyymmdd")</f>
        <v>yyyymmdd</v>
      </c>
      <c r="C384" s="37" t="s">
        <v>558</v>
      </c>
      <c r="D384" s="13" t="str">
        <f>'Buy Forecast by Month'!$B$6</f>
        <v>RU-Russia</v>
      </c>
      <c r="E384" s="13" t="str">
        <f t="shared" si="42"/>
        <v>202207</v>
      </c>
      <c r="F384" s="13" t="s">
        <v>855</v>
      </c>
      <c r="G384" s="35" t="e">
        <f>IF(ISBLANK(INDEX('Buy Forecast by Month'!$B$28:$Z$38,MATCH($F384,'Buy Forecast by Month'!$B$28:$B$38,0),MATCH(ForecastByProduct!$E384,'Buy Forecast by Month'!$B$28:$Z$28,0))),"",INDEX('Buy Forecast by Month'!$B$28:$Z$38,MATCH($F384,'Buy Forecast by Month'!$B$28:$B$38,0),MATCH(ForecastByProduct!$E384,'Buy Forecast by Month'!$B$28:$Z$28,0)))</f>
        <v>#N/A</v>
      </c>
      <c r="I384" s="11"/>
    </row>
    <row r="385" spans="1:9">
      <c r="A385" s="13" t="str">
        <f>UsedForPicklists!$C$3</f>
        <v>RUS</v>
      </c>
      <c r="B385" s="13" t="str">
        <f>TEXT('File Input'!$C$11,"yyyymmdd")</f>
        <v>yyyymmdd</v>
      </c>
      <c r="C385" s="37" t="s">
        <v>558</v>
      </c>
      <c r="D385" s="13" t="str">
        <f>'Buy Forecast by Month'!$B$6</f>
        <v>RU-Russia</v>
      </c>
      <c r="E385" s="13" t="str">
        <f t="shared" si="42"/>
        <v>202207</v>
      </c>
      <c r="F385" s="13" t="s">
        <v>856</v>
      </c>
      <c r="G385" s="35" t="e">
        <f>IF(ISBLANK(INDEX('Buy Forecast by Month'!$B$28:$Z$38,MATCH($F385,'Buy Forecast by Month'!$B$28:$B$38,0),MATCH(ForecastByProduct!$E385,'Buy Forecast by Month'!$B$28:$Z$28,0))),"",INDEX('Buy Forecast by Month'!$B$28:$Z$38,MATCH($F385,'Buy Forecast by Month'!$B$28:$B$38,0),MATCH(ForecastByProduct!$E385,'Buy Forecast by Month'!$B$28:$Z$28,0)))</f>
        <v>#N/A</v>
      </c>
      <c r="I385" s="11"/>
    </row>
    <row r="386" spans="1:9">
      <c r="A386" s="13" t="str">
        <f>UsedForPicklists!$C$3</f>
        <v>RUS</v>
      </c>
      <c r="B386" s="13" t="str">
        <f>TEXT('File Input'!$C$11,"yyyymmdd")</f>
        <v>yyyymmdd</v>
      </c>
      <c r="C386" s="37" t="s">
        <v>558</v>
      </c>
      <c r="D386" s="13" t="str">
        <f>'Buy Forecast by Month'!$B$6</f>
        <v>RU-Russia</v>
      </c>
      <c r="E386" s="13" t="str">
        <f t="shared" si="42"/>
        <v>202207</v>
      </c>
      <c r="F386" s="13" t="s">
        <v>564</v>
      </c>
      <c r="G386" s="35" t="e">
        <f>IF(ISBLANK(INDEX('Buy Forecast by Month'!$B$28:$Z$38,MATCH($F386,'Buy Forecast by Month'!$B$28:$B$38,0),MATCH(ForecastByProduct!$E386,'Buy Forecast by Month'!$B$28:$Z$28,0))),"",INDEX('Buy Forecast by Month'!$B$28:$Z$38,MATCH($F386,'Buy Forecast by Month'!$B$28:$B$38,0),MATCH(ForecastByProduct!$E386,'Buy Forecast by Month'!$B$28:$Z$28,0)))</f>
        <v>#N/A</v>
      </c>
      <c r="I386" s="11"/>
    </row>
    <row r="387" spans="1:9">
      <c r="A387" s="13" t="str">
        <f>UsedForPicklists!$C$3</f>
        <v>RUS</v>
      </c>
      <c r="B387" s="13" t="str">
        <f>TEXT('File Input'!$C$11,"yyyymmdd")</f>
        <v>yyyymmdd</v>
      </c>
      <c r="C387" s="37" t="s">
        <v>558</v>
      </c>
      <c r="D387" s="13" t="str">
        <f>'Buy Forecast by Month'!$B$6</f>
        <v>RU-Russia</v>
      </c>
      <c r="E387" s="13" t="str">
        <f t="shared" si="42"/>
        <v>202207</v>
      </c>
      <c r="F387" s="13" t="s">
        <v>562</v>
      </c>
      <c r="G387" s="35" t="e">
        <f>IF(ISBLANK(INDEX('Buy Forecast by Month'!$B$28:$Z$38,MATCH($F387,'Buy Forecast by Month'!$B$28:$B$38,0),MATCH(ForecastByProduct!$E387,'Buy Forecast by Month'!$B$28:$Z$28,0))),"",INDEX('Buy Forecast by Month'!$B$28:$Z$38,MATCH($F387,'Buy Forecast by Month'!$B$28:$B$38,0),MATCH(ForecastByProduct!$E387,'Buy Forecast by Month'!$B$28:$Z$28,0)))</f>
        <v>#N/A</v>
      </c>
      <c r="I387" s="11"/>
    </row>
    <row r="388" spans="1:9">
      <c r="A388" s="13" t="str">
        <f>UsedForPicklists!$C$3</f>
        <v>RUS</v>
      </c>
      <c r="B388" s="13" t="str">
        <f>TEXT('File Input'!$C$11,"yyyymmdd")</f>
        <v>yyyymmdd</v>
      </c>
      <c r="C388" s="37" t="s">
        <v>558</v>
      </c>
      <c r="D388" s="13" t="str">
        <f>'Buy Forecast by Month'!$B$6</f>
        <v>RU-Russia</v>
      </c>
      <c r="E388" s="13" t="str">
        <f t="shared" si="42"/>
        <v>202207</v>
      </c>
      <c r="F388" s="13" t="s">
        <v>563</v>
      </c>
      <c r="G388" s="35" t="e">
        <f>IF(ISBLANK(INDEX('Buy Forecast by Month'!$B$28:$Z$38,MATCH($F388,'Buy Forecast by Month'!$B$28:$B$38,0),MATCH(ForecastByProduct!$E388,'Buy Forecast by Month'!$B$28:$Z$28,0))),"",INDEX('Buy Forecast by Month'!$B$28:$Z$38,MATCH($F388,'Buy Forecast by Month'!$B$28:$B$38,0),MATCH(ForecastByProduct!$E388,'Buy Forecast by Month'!$B$28:$Z$28,0)))</f>
        <v>#N/A</v>
      </c>
      <c r="I388" s="11"/>
    </row>
    <row r="389" spans="1:9">
      <c r="A389" s="13" t="str">
        <f>UsedForPicklists!$C$3</f>
        <v>RUS</v>
      </c>
      <c r="B389" s="13" t="str">
        <f>TEXT('File Input'!$C$11,"yyyymmdd")</f>
        <v>yyyymmdd</v>
      </c>
      <c r="C389" s="37" t="s">
        <v>558</v>
      </c>
      <c r="D389" s="13" t="str">
        <f>'Buy Forecast by Month'!$B$6</f>
        <v>RU-Russia</v>
      </c>
      <c r="E389" s="13" t="str">
        <f t="shared" ref="E389:E397" si="43">TEXT(202208,0)</f>
        <v>202208</v>
      </c>
      <c r="F389" s="13" t="s">
        <v>616</v>
      </c>
      <c r="G389" s="35" t="e">
        <f>IF(ISBLANK(INDEX('Buy Forecast by Month'!$B$28:$Z$38,MATCH($F389,'Buy Forecast by Month'!$B$28:$B$38,0),MATCH(ForecastByProduct!$E389,'Buy Forecast by Month'!$B$28:$Z$28,0))),"",INDEX('Buy Forecast by Month'!$B$28:$Z$38,MATCH($F389,'Buy Forecast by Month'!$B$28:$B$38,0),MATCH(ForecastByProduct!$E389,'Buy Forecast by Month'!$B$28:$Z$28,0)))</f>
        <v>#N/A</v>
      </c>
      <c r="I389" s="11"/>
    </row>
    <row r="390" spans="1:9" s="11" customFormat="1">
      <c r="A390" s="13" t="str">
        <f>UsedForPicklists!$C$3</f>
        <v>RUS</v>
      </c>
      <c r="B390" s="13" t="str">
        <f>TEXT('File Input'!$C$11,"yyyymmdd")</f>
        <v>yyyymmdd</v>
      </c>
      <c r="C390" s="37" t="s">
        <v>558</v>
      </c>
      <c r="D390" s="13" t="str">
        <f>'Buy Forecast by Month'!$B$6</f>
        <v>RU-Russia</v>
      </c>
      <c r="E390" s="13" t="str">
        <f t="shared" si="43"/>
        <v>202208</v>
      </c>
      <c r="F390" s="13" t="s">
        <v>618</v>
      </c>
      <c r="G390" s="35" t="e">
        <f>IF(ISBLANK(INDEX('Buy Forecast by Month'!$B$28:$Z$38,MATCH($F390,'Buy Forecast by Month'!$B$28:$B$38,0),MATCH(ForecastByProduct!$E390,'Buy Forecast by Month'!$B$28:$Z$28,0))),"",INDEX('Buy Forecast by Month'!$B$28:$Z$38,MATCH($F390,'Buy Forecast by Month'!$B$28:$B$38,0),MATCH(ForecastByProduct!$E390,'Buy Forecast by Month'!$B$28:$Z$28,0)))</f>
        <v>#N/A</v>
      </c>
    </row>
    <row r="391" spans="1:9">
      <c r="A391" s="13" t="str">
        <f>UsedForPicklists!$C$3</f>
        <v>RUS</v>
      </c>
      <c r="B391" s="13" t="str">
        <f>TEXT('File Input'!$C$11,"yyyymmdd")</f>
        <v>yyyymmdd</v>
      </c>
      <c r="C391" s="37" t="s">
        <v>558</v>
      </c>
      <c r="D391" s="13" t="str">
        <f>'Buy Forecast by Month'!$B$6</f>
        <v>RU-Russia</v>
      </c>
      <c r="E391" s="13" t="str">
        <f t="shared" si="43"/>
        <v>202208</v>
      </c>
      <c r="F391" s="13" t="s">
        <v>573</v>
      </c>
      <c r="G391" s="35" t="e">
        <f>IF(ISBLANK(INDEX('Buy Forecast by Month'!$B$28:$Z$38,MATCH($F391,'Buy Forecast by Month'!$B$28:$B$38,0),MATCH(ForecastByProduct!$E391,'Buy Forecast by Month'!$B$28:$Z$28,0))),"",INDEX('Buy Forecast by Month'!$B$28:$Z$38,MATCH($F391,'Buy Forecast by Month'!$B$28:$B$38,0),MATCH(ForecastByProduct!$E391,'Buy Forecast by Month'!$B$28:$Z$28,0)))</f>
        <v>#N/A</v>
      </c>
      <c r="I391" s="11"/>
    </row>
    <row r="392" spans="1:9">
      <c r="A392" s="13" t="str">
        <f>UsedForPicklists!$C$3</f>
        <v>RUS</v>
      </c>
      <c r="B392" s="13" t="str">
        <f>TEXT('File Input'!$C$11,"yyyymmdd")</f>
        <v>yyyymmdd</v>
      </c>
      <c r="C392" s="37" t="s">
        <v>558</v>
      </c>
      <c r="D392" s="13" t="str">
        <f>'Buy Forecast by Month'!$B$6</f>
        <v>RU-Russia</v>
      </c>
      <c r="E392" s="13" t="str">
        <f t="shared" si="43"/>
        <v>202208</v>
      </c>
      <c r="F392" s="13" t="s">
        <v>854</v>
      </c>
      <c r="G392" s="35" t="e">
        <f>IF(ISBLANK(INDEX('Buy Forecast by Month'!$B$28:$Z$38,MATCH($F392,'Buy Forecast by Month'!$B$28:$B$38,0),MATCH(ForecastByProduct!$E392,'Buy Forecast by Month'!$B$28:$Z$28,0))),"",INDEX('Buy Forecast by Month'!$B$28:$Z$38,MATCH($F392,'Buy Forecast by Month'!$B$28:$B$38,0),MATCH(ForecastByProduct!$E392,'Buy Forecast by Month'!$B$28:$Z$28,0)))</f>
        <v>#N/A</v>
      </c>
      <c r="I392" s="11"/>
    </row>
    <row r="393" spans="1:9">
      <c r="A393" s="13" t="str">
        <f>UsedForPicklists!$C$3</f>
        <v>RUS</v>
      </c>
      <c r="B393" s="13" t="str">
        <f>TEXT('File Input'!$C$11,"yyyymmdd")</f>
        <v>yyyymmdd</v>
      </c>
      <c r="C393" s="37" t="s">
        <v>558</v>
      </c>
      <c r="D393" s="13" t="str">
        <f>'Buy Forecast by Month'!$B$6</f>
        <v>RU-Russia</v>
      </c>
      <c r="E393" s="13" t="str">
        <f t="shared" si="43"/>
        <v>202208</v>
      </c>
      <c r="F393" s="13" t="s">
        <v>855</v>
      </c>
      <c r="G393" s="35" t="e">
        <f>IF(ISBLANK(INDEX('Buy Forecast by Month'!$B$28:$Z$38,MATCH($F393,'Buy Forecast by Month'!$B$28:$B$38,0),MATCH(ForecastByProduct!$E393,'Buy Forecast by Month'!$B$28:$Z$28,0))),"",INDEX('Buy Forecast by Month'!$B$28:$Z$38,MATCH($F393,'Buy Forecast by Month'!$B$28:$B$38,0),MATCH(ForecastByProduct!$E393,'Buy Forecast by Month'!$B$28:$Z$28,0)))</f>
        <v>#N/A</v>
      </c>
      <c r="I393" s="11"/>
    </row>
    <row r="394" spans="1:9">
      <c r="A394" s="13" t="str">
        <f>UsedForPicklists!$C$3</f>
        <v>RUS</v>
      </c>
      <c r="B394" s="13" t="str">
        <f>TEXT('File Input'!$C$11,"yyyymmdd")</f>
        <v>yyyymmdd</v>
      </c>
      <c r="C394" s="37" t="s">
        <v>558</v>
      </c>
      <c r="D394" s="13" t="str">
        <f>'Buy Forecast by Month'!$B$6</f>
        <v>RU-Russia</v>
      </c>
      <c r="E394" s="13" t="str">
        <f t="shared" si="43"/>
        <v>202208</v>
      </c>
      <c r="F394" s="13" t="s">
        <v>856</v>
      </c>
      <c r="G394" s="35" t="e">
        <f>IF(ISBLANK(INDEX('Buy Forecast by Month'!$B$28:$Z$38,MATCH($F394,'Buy Forecast by Month'!$B$28:$B$38,0),MATCH(ForecastByProduct!$E394,'Buy Forecast by Month'!$B$28:$Z$28,0))),"",INDEX('Buy Forecast by Month'!$B$28:$Z$38,MATCH($F394,'Buy Forecast by Month'!$B$28:$B$38,0),MATCH(ForecastByProduct!$E394,'Buy Forecast by Month'!$B$28:$Z$28,0)))</f>
        <v>#N/A</v>
      </c>
      <c r="I394" s="11"/>
    </row>
    <row r="395" spans="1:9">
      <c r="A395" s="13" t="str">
        <f>UsedForPicklists!$C$3</f>
        <v>RUS</v>
      </c>
      <c r="B395" s="13" t="str">
        <f>TEXT('File Input'!$C$11,"yyyymmdd")</f>
        <v>yyyymmdd</v>
      </c>
      <c r="C395" s="37" t="s">
        <v>558</v>
      </c>
      <c r="D395" s="13" t="str">
        <f>'Buy Forecast by Month'!$B$6</f>
        <v>RU-Russia</v>
      </c>
      <c r="E395" s="13" t="str">
        <f t="shared" si="43"/>
        <v>202208</v>
      </c>
      <c r="F395" s="13" t="s">
        <v>564</v>
      </c>
      <c r="G395" s="35" t="e">
        <f>IF(ISBLANK(INDEX('Buy Forecast by Month'!$B$28:$Z$38,MATCH($F395,'Buy Forecast by Month'!$B$28:$B$38,0),MATCH(ForecastByProduct!$E395,'Buy Forecast by Month'!$B$28:$Z$28,0))),"",INDEX('Buy Forecast by Month'!$B$28:$Z$38,MATCH($F395,'Buy Forecast by Month'!$B$28:$B$38,0),MATCH(ForecastByProduct!$E395,'Buy Forecast by Month'!$B$28:$Z$28,0)))</f>
        <v>#N/A</v>
      </c>
      <c r="I395" s="11"/>
    </row>
    <row r="396" spans="1:9">
      <c r="A396" s="13" t="str">
        <f>UsedForPicklists!$C$3</f>
        <v>RUS</v>
      </c>
      <c r="B396" s="13" t="str">
        <f>TEXT('File Input'!$C$11,"yyyymmdd")</f>
        <v>yyyymmdd</v>
      </c>
      <c r="C396" s="37" t="s">
        <v>558</v>
      </c>
      <c r="D396" s="13" t="str">
        <f>'Buy Forecast by Month'!$B$6</f>
        <v>RU-Russia</v>
      </c>
      <c r="E396" s="13" t="str">
        <f t="shared" si="43"/>
        <v>202208</v>
      </c>
      <c r="F396" s="13" t="s">
        <v>562</v>
      </c>
      <c r="G396" s="35" t="e">
        <f>IF(ISBLANK(INDEX('Buy Forecast by Month'!$B$28:$Z$38,MATCH($F396,'Buy Forecast by Month'!$B$28:$B$38,0),MATCH(ForecastByProduct!$E396,'Buy Forecast by Month'!$B$28:$Z$28,0))),"",INDEX('Buy Forecast by Month'!$B$28:$Z$38,MATCH($F396,'Buy Forecast by Month'!$B$28:$B$38,0),MATCH(ForecastByProduct!$E396,'Buy Forecast by Month'!$B$28:$Z$28,0)))</f>
        <v>#N/A</v>
      </c>
      <c r="I396" s="11"/>
    </row>
    <row r="397" spans="1:9">
      <c r="A397" s="13" t="str">
        <f>UsedForPicklists!$C$3</f>
        <v>RUS</v>
      </c>
      <c r="B397" s="13" t="str">
        <f>TEXT('File Input'!$C$11,"yyyymmdd")</f>
        <v>yyyymmdd</v>
      </c>
      <c r="C397" s="37" t="s">
        <v>558</v>
      </c>
      <c r="D397" s="13" t="str">
        <f>'Buy Forecast by Month'!$B$6</f>
        <v>RU-Russia</v>
      </c>
      <c r="E397" s="13" t="str">
        <f t="shared" si="43"/>
        <v>202208</v>
      </c>
      <c r="F397" s="13" t="s">
        <v>563</v>
      </c>
      <c r="G397" s="35" t="e">
        <f>IF(ISBLANK(INDEX('Buy Forecast by Month'!$B$28:$Z$38,MATCH($F397,'Buy Forecast by Month'!$B$28:$B$38,0),MATCH(ForecastByProduct!$E397,'Buy Forecast by Month'!$B$28:$Z$28,0))),"",INDEX('Buy Forecast by Month'!$B$28:$Z$38,MATCH($F397,'Buy Forecast by Month'!$B$28:$B$38,0),MATCH(ForecastByProduct!$E397,'Buy Forecast by Month'!$B$28:$Z$28,0)))</f>
        <v>#N/A</v>
      </c>
      <c r="I397" s="11"/>
    </row>
    <row r="398" spans="1:9">
      <c r="A398" s="13" t="str">
        <f>UsedForPicklists!$C$3</f>
        <v>RUS</v>
      </c>
      <c r="B398" s="13" t="str">
        <f>TEXT('File Input'!$C$11,"yyyymmdd")</f>
        <v>yyyymmdd</v>
      </c>
      <c r="C398" s="37" t="s">
        <v>558</v>
      </c>
      <c r="D398" s="13" t="str">
        <f>'Buy Forecast by Month'!$B$6</f>
        <v>RU-Russia</v>
      </c>
      <c r="E398" s="13" t="str">
        <f t="shared" ref="E398:E406" si="44">TEXT(202209,0)</f>
        <v>202209</v>
      </c>
      <c r="F398" s="13" t="s">
        <v>616</v>
      </c>
      <c r="G398" s="35" t="e">
        <f>IF(ISBLANK(INDEX('Buy Forecast by Month'!$B$28:$Z$38,MATCH($F398,'Buy Forecast by Month'!$B$28:$B$38,0),MATCH(ForecastByProduct!$E398,'Buy Forecast by Month'!$B$28:$Z$28,0))),"",INDEX('Buy Forecast by Month'!$B$28:$Z$38,MATCH($F398,'Buy Forecast by Month'!$B$28:$B$38,0),MATCH(ForecastByProduct!$E398,'Buy Forecast by Month'!$B$28:$Z$28,0)))</f>
        <v>#N/A</v>
      </c>
      <c r="I398" s="11"/>
    </row>
    <row r="399" spans="1:9" s="11" customFormat="1">
      <c r="A399" s="13" t="str">
        <f>UsedForPicklists!$C$3</f>
        <v>RUS</v>
      </c>
      <c r="B399" s="13" t="str">
        <f>TEXT('File Input'!$C$11,"yyyymmdd")</f>
        <v>yyyymmdd</v>
      </c>
      <c r="C399" s="37" t="s">
        <v>558</v>
      </c>
      <c r="D399" s="13" t="str">
        <f>'Buy Forecast by Month'!$B$6</f>
        <v>RU-Russia</v>
      </c>
      <c r="E399" s="13" t="str">
        <f t="shared" si="44"/>
        <v>202209</v>
      </c>
      <c r="F399" s="13" t="s">
        <v>618</v>
      </c>
      <c r="G399" s="35" t="e">
        <f>IF(ISBLANK(INDEX('Buy Forecast by Month'!$B$28:$Z$38,MATCH($F399,'Buy Forecast by Month'!$B$28:$B$38,0),MATCH(ForecastByProduct!$E399,'Buy Forecast by Month'!$B$28:$Z$28,0))),"",INDEX('Buy Forecast by Month'!$B$28:$Z$38,MATCH($F399,'Buy Forecast by Month'!$B$28:$B$38,0),MATCH(ForecastByProduct!$E399,'Buy Forecast by Month'!$B$28:$Z$28,0)))</f>
        <v>#N/A</v>
      </c>
    </row>
    <row r="400" spans="1:9">
      <c r="A400" s="13" t="str">
        <f>UsedForPicklists!$C$3</f>
        <v>RUS</v>
      </c>
      <c r="B400" s="13" t="str">
        <f>TEXT('File Input'!$C$11,"yyyymmdd")</f>
        <v>yyyymmdd</v>
      </c>
      <c r="C400" s="37" t="s">
        <v>558</v>
      </c>
      <c r="D400" s="13" t="str">
        <f>'Buy Forecast by Month'!$B$6</f>
        <v>RU-Russia</v>
      </c>
      <c r="E400" s="13" t="str">
        <f t="shared" si="44"/>
        <v>202209</v>
      </c>
      <c r="F400" s="13" t="s">
        <v>573</v>
      </c>
      <c r="G400" s="35" t="e">
        <f>IF(ISBLANK(INDEX('Buy Forecast by Month'!$B$28:$Z$38,MATCH($F400,'Buy Forecast by Month'!$B$28:$B$38,0),MATCH(ForecastByProduct!$E400,'Buy Forecast by Month'!$B$28:$Z$28,0))),"",INDEX('Buy Forecast by Month'!$B$28:$Z$38,MATCH($F400,'Buy Forecast by Month'!$B$28:$B$38,0),MATCH(ForecastByProduct!$E400,'Buy Forecast by Month'!$B$28:$Z$28,0)))</f>
        <v>#N/A</v>
      </c>
      <c r="I400" s="11"/>
    </row>
    <row r="401" spans="1:9">
      <c r="A401" s="13" t="str">
        <f>UsedForPicklists!$C$3</f>
        <v>RUS</v>
      </c>
      <c r="B401" s="13" t="str">
        <f>TEXT('File Input'!$C$11,"yyyymmdd")</f>
        <v>yyyymmdd</v>
      </c>
      <c r="C401" s="37" t="s">
        <v>558</v>
      </c>
      <c r="D401" s="13" t="str">
        <f>'Buy Forecast by Month'!$B$6</f>
        <v>RU-Russia</v>
      </c>
      <c r="E401" s="13" t="str">
        <f t="shared" si="44"/>
        <v>202209</v>
      </c>
      <c r="F401" s="13" t="s">
        <v>854</v>
      </c>
      <c r="G401" s="35" t="e">
        <f>IF(ISBLANK(INDEX('Buy Forecast by Month'!$B$28:$Z$38,MATCH($F401,'Buy Forecast by Month'!$B$28:$B$38,0),MATCH(ForecastByProduct!$E401,'Buy Forecast by Month'!$B$28:$Z$28,0))),"",INDEX('Buy Forecast by Month'!$B$28:$Z$38,MATCH($F401,'Buy Forecast by Month'!$B$28:$B$38,0),MATCH(ForecastByProduct!$E401,'Buy Forecast by Month'!$B$28:$Z$28,0)))</f>
        <v>#N/A</v>
      </c>
      <c r="I401" s="11"/>
    </row>
    <row r="402" spans="1:9">
      <c r="A402" s="13" t="str">
        <f>UsedForPicklists!$C$3</f>
        <v>RUS</v>
      </c>
      <c r="B402" s="13" t="str">
        <f>TEXT('File Input'!$C$11,"yyyymmdd")</f>
        <v>yyyymmdd</v>
      </c>
      <c r="C402" s="37" t="s">
        <v>558</v>
      </c>
      <c r="D402" s="13" t="str">
        <f>'Buy Forecast by Month'!$B$6</f>
        <v>RU-Russia</v>
      </c>
      <c r="E402" s="13" t="str">
        <f t="shared" si="44"/>
        <v>202209</v>
      </c>
      <c r="F402" s="13" t="s">
        <v>855</v>
      </c>
      <c r="G402" s="35" t="e">
        <f>IF(ISBLANK(INDEX('Buy Forecast by Month'!$B$28:$Z$38,MATCH($F402,'Buy Forecast by Month'!$B$28:$B$38,0),MATCH(ForecastByProduct!$E402,'Buy Forecast by Month'!$B$28:$Z$28,0))),"",INDEX('Buy Forecast by Month'!$B$28:$Z$38,MATCH($F402,'Buy Forecast by Month'!$B$28:$B$38,0),MATCH(ForecastByProduct!$E402,'Buy Forecast by Month'!$B$28:$Z$28,0)))</f>
        <v>#N/A</v>
      </c>
      <c r="I402" s="11"/>
    </row>
    <row r="403" spans="1:9">
      <c r="A403" s="13" t="str">
        <f>UsedForPicklists!$C$3</f>
        <v>RUS</v>
      </c>
      <c r="B403" s="13" t="str">
        <f>TEXT('File Input'!$C$11,"yyyymmdd")</f>
        <v>yyyymmdd</v>
      </c>
      <c r="C403" s="37" t="s">
        <v>558</v>
      </c>
      <c r="D403" s="13" t="str">
        <f>'Buy Forecast by Month'!$B$6</f>
        <v>RU-Russia</v>
      </c>
      <c r="E403" s="13" t="str">
        <f t="shared" si="44"/>
        <v>202209</v>
      </c>
      <c r="F403" s="13" t="s">
        <v>856</v>
      </c>
      <c r="G403" s="35" t="e">
        <f>IF(ISBLANK(INDEX('Buy Forecast by Month'!$B$28:$Z$38,MATCH($F403,'Buy Forecast by Month'!$B$28:$B$38,0),MATCH(ForecastByProduct!$E403,'Buy Forecast by Month'!$B$28:$Z$28,0))),"",INDEX('Buy Forecast by Month'!$B$28:$Z$38,MATCH($F403,'Buy Forecast by Month'!$B$28:$B$38,0),MATCH(ForecastByProduct!$E403,'Buy Forecast by Month'!$B$28:$Z$28,0)))</f>
        <v>#N/A</v>
      </c>
      <c r="I403" s="11"/>
    </row>
    <row r="404" spans="1:9">
      <c r="A404" s="13" t="str">
        <f>UsedForPicklists!$C$3</f>
        <v>RUS</v>
      </c>
      <c r="B404" s="13" t="str">
        <f>TEXT('File Input'!$C$11,"yyyymmdd")</f>
        <v>yyyymmdd</v>
      </c>
      <c r="C404" s="37" t="s">
        <v>558</v>
      </c>
      <c r="D404" s="13" t="str">
        <f>'Buy Forecast by Month'!$B$6</f>
        <v>RU-Russia</v>
      </c>
      <c r="E404" s="13" t="str">
        <f t="shared" si="44"/>
        <v>202209</v>
      </c>
      <c r="F404" s="13" t="s">
        <v>564</v>
      </c>
      <c r="G404" s="35" t="e">
        <f>IF(ISBLANK(INDEX('Buy Forecast by Month'!$B$28:$Z$38,MATCH($F404,'Buy Forecast by Month'!$B$28:$B$38,0),MATCH(ForecastByProduct!$E404,'Buy Forecast by Month'!$B$28:$Z$28,0))),"",INDEX('Buy Forecast by Month'!$B$28:$Z$38,MATCH($F404,'Buy Forecast by Month'!$B$28:$B$38,0),MATCH(ForecastByProduct!$E404,'Buy Forecast by Month'!$B$28:$Z$28,0)))</f>
        <v>#N/A</v>
      </c>
      <c r="I404" s="11"/>
    </row>
    <row r="405" spans="1:9">
      <c r="A405" s="13" t="str">
        <f>UsedForPicklists!$C$3</f>
        <v>RUS</v>
      </c>
      <c r="B405" s="13" t="str">
        <f>TEXT('File Input'!$C$11,"yyyymmdd")</f>
        <v>yyyymmdd</v>
      </c>
      <c r="C405" s="37" t="s">
        <v>558</v>
      </c>
      <c r="D405" s="13" t="str">
        <f>'Buy Forecast by Month'!$B$6</f>
        <v>RU-Russia</v>
      </c>
      <c r="E405" s="13" t="str">
        <f t="shared" si="44"/>
        <v>202209</v>
      </c>
      <c r="F405" s="13" t="s">
        <v>562</v>
      </c>
      <c r="G405" s="35" t="e">
        <f>IF(ISBLANK(INDEX('Buy Forecast by Month'!$B$28:$Z$38,MATCH($F405,'Buy Forecast by Month'!$B$28:$B$38,0),MATCH(ForecastByProduct!$E405,'Buy Forecast by Month'!$B$28:$Z$28,0))),"",INDEX('Buy Forecast by Month'!$B$28:$Z$38,MATCH($F405,'Buy Forecast by Month'!$B$28:$B$38,0),MATCH(ForecastByProduct!$E405,'Buy Forecast by Month'!$B$28:$Z$28,0)))</f>
        <v>#N/A</v>
      </c>
      <c r="I405" s="11"/>
    </row>
    <row r="406" spans="1:9">
      <c r="A406" s="13" t="str">
        <f>UsedForPicklists!$C$3</f>
        <v>RUS</v>
      </c>
      <c r="B406" s="13" t="str">
        <f>TEXT('File Input'!$C$11,"yyyymmdd")</f>
        <v>yyyymmdd</v>
      </c>
      <c r="C406" s="37" t="s">
        <v>558</v>
      </c>
      <c r="D406" s="13" t="str">
        <f>'Buy Forecast by Month'!$B$6</f>
        <v>RU-Russia</v>
      </c>
      <c r="E406" s="13" t="str">
        <f t="shared" si="44"/>
        <v>202209</v>
      </c>
      <c r="F406" s="13" t="s">
        <v>563</v>
      </c>
      <c r="G406" s="35" t="e">
        <f>IF(ISBLANK(INDEX('Buy Forecast by Month'!$B$28:$Z$38,MATCH($F406,'Buy Forecast by Month'!$B$28:$B$38,0),MATCH(ForecastByProduct!$E406,'Buy Forecast by Month'!$B$28:$Z$28,0))),"",INDEX('Buy Forecast by Month'!$B$28:$Z$38,MATCH($F406,'Buy Forecast by Month'!$B$28:$B$38,0),MATCH(ForecastByProduct!$E406,'Buy Forecast by Month'!$B$28:$Z$28,0)))</f>
        <v>#N/A</v>
      </c>
      <c r="I406" s="11"/>
    </row>
    <row r="407" spans="1:9">
      <c r="A407" s="13" t="str">
        <f>UsedForPicklists!$C$3</f>
        <v>RUS</v>
      </c>
      <c r="B407" s="13" t="str">
        <f>TEXT('File Input'!$C$11,"yyyymmdd")</f>
        <v>yyyymmdd</v>
      </c>
      <c r="C407" s="37" t="s">
        <v>558</v>
      </c>
      <c r="D407" s="13" t="str">
        <f>'Buy Forecast by Month'!$B$6</f>
        <v>RU-Russia</v>
      </c>
      <c r="E407" s="13" t="str">
        <f t="shared" ref="E407:E415" si="45">TEXT(202210,0)</f>
        <v>202210</v>
      </c>
      <c r="F407" s="13" t="s">
        <v>616</v>
      </c>
      <c r="G407" s="35" t="e">
        <f>IF(ISBLANK(INDEX('Buy Forecast by Month'!$B$28:$Z$38,MATCH($F407,'Buy Forecast by Month'!$B$28:$B$38,0),MATCH(ForecastByProduct!$E407,'Buy Forecast by Month'!$B$28:$Z$28,0))),"",INDEX('Buy Forecast by Month'!$B$28:$Z$38,MATCH($F407,'Buy Forecast by Month'!$B$28:$B$38,0),MATCH(ForecastByProduct!$E407,'Buy Forecast by Month'!$B$28:$Z$28,0)))</f>
        <v>#N/A</v>
      </c>
      <c r="I407" s="11"/>
    </row>
    <row r="408" spans="1:9" s="11" customFormat="1">
      <c r="A408" s="13" t="str">
        <f>UsedForPicklists!$C$3</f>
        <v>RUS</v>
      </c>
      <c r="B408" s="13" t="str">
        <f>TEXT('File Input'!$C$11,"yyyymmdd")</f>
        <v>yyyymmdd</v>
      </c>
      <c r="C408" s="37" t="s">
        <v>558</v>
      </c>
      <c r="D408" s="13" t="str">
        <f>'Buy Forecast by Month'!$B$6</f>
        <v>RU-Russia</v>
      </c>
      <c r="E408" s="13" t="str">
        <f t="shared" si="45"/>
        <v>202210</v>
      </c>
      <c r="F408" s="13" t="s">
        <v>618</v>
      </c>
      <c r="G408" s="35" t="e">
        <f>IF(ISBLANK(INDEX('Buy Forecast by Month'!$B$28:$Z$38,MATCH($F408,'Buy Forecast by Month'!$B$28:$B$38,0),MATCH(ForecastByProduct!$E408,'Buy Forecast by Month'!$B$28:$Z$28,0))),"",INDEX('Buy Forecast by Month'!$B$28:$Z$38,MATCH($F408,'Buy Forecast by Month'!$B$28:$B$38,0),MATCH(ForecastByProduct!$E408,'Buy Forecast by Month'!$B$28:$Z$28,0)))</f>
        <v>#N/A</v>
      </c>
    </row>
    <row r="409" spans="1:9">
      <c r="A409" s="13" t="str">
        <f>UsedForPicklists!$C$3</f>
        <v>RUS</v>
      </c>
      <c r="B409" s="13" t="str">
        <f>TEXT('File Input'!$C$11,"yyyymmdd")</f>
        <v>yyyymmdd</v>
      </c>
      <c r="C409" s="37" t="s">
        <v>558</v>
      </c>
      <c r="D409" s="13" t="str">
        <f>'Buy Forecast by Month'!$B$6</f>
        <v>RU-Russia</v>
      </c>
      <c r="E409" s="13" t="str">
        <f t="shared" si="45"/>
        <v>202210</v>
      </c>
      <c r="F409" s="13" t="s">
        <v>573</v>
      </c>
      <c r="G409" s="35" t="e">
        <f>IF(ISBLANK(INDEX('Buy Forecast by Month'!$B$28:$Z$38,MATCH($F409,'Buy Forecast by Month'!$B$28:$B$38,0),MATCH(ForecastByProduct!$E409,'Buy Forecast by Month'!$B$28:$Z$28,0))),"",INDEX('Buy Forecast by Month'!$B$28:$Z$38,MATCH($F409,'Buy Forecast by Month'!$B$28:$B$38,0),MATCH(ForecastByProduct!$E409,'Buy Forecast by Month'!$B$28:$Z$28,0)))</f>
        <v>#N/A</v>
      </c>
      <c r="I409" s="11"/>
    </row>
    <row r="410" spans="1:9">
      <c r="A410" s="13" t="str">
        <f>UsedForPicklists!$C$3</f>
        <v>RUS</v>
      </c>
      <c r="B410" s="13" t="str">
        <f>TEXT('File Input'!$C$11,"yyyymmdd")</f>
        <v>yyyymmdd</v>
      </c>
      <c r="C410" s="37" t="s">
        <v>558</v>
      </c>
      <c r="D410" s="13" t="str">
        <f>'Buy Forecast by Month'!$B$6</f>
        <v>RU-Russia</v>
      </c>
      <c r="E410" s="13" t="str">
        <f t="shared" si="45"/>
        <v>202210</v>
      </c>
      <c r="F410" s="13" t="s">
        <v>854</v>
      </c>
      <c r="G410" s="35" t="e">
        <f>IF(ISBLANK(INDEX('Buy Forecast by Month'!$B$28:$Z$38,MATCH($F410,'Buy Forecast by Month'!$B$28:$B$38,0),MATCH(ForecastByProduct!$E410,'Buy Forecast by Month'!$B$28:$Z$28,0))),"",INDEX('Buy Forecast by Month'!$B$28:$Z$38,MATCH($F410,'Buy Forecast by Month'!$B$28:$B$38,0),MATCH(ForecastByProduct!$E410,'Buy Forecast by Month'!$B$28:$Z$28,0)))</f>
        <v>#N/A</v>
      </c>
      <c r="I410" s="11"/>
    </row>
    <row r="411" spans="1:9">
      <c r="A411" s="13" t="str">
        <f>UsedForPicklists!$C$3</f>
        <v>RUS</v>
      </c>
      <c r="B411" s="13" t="str">
        <f>TEXT('File Input'!$C$11,"yyyymmdd")</f>
        <v>yyyymmdd</v>
      </c>
      <c r="C411" s="37" t="s">
        <v>558</v>
      </c>
      <c r="D411" s="13" t="str">
        <f>'Buy Forecast by Month'!$B$6</f>
        <v>RU-Russia</v>
      </c>
      <c r="E411" s="13" t="str">
        <f t="shared" si="45"/>
        <v>202210</v>
      </c>
      <c r="F411" s="13" t="s">
        <v>855</v>
      </c>
      <c r="G411" s="35" t="e">
        <f>IF(ISBLANK(INDEX('Buy Forecast by Month'!$B$28:$Z$38,MATCH($F411,'Buy Forecast by Month'!$B$28:$B$38,0),MATCH(ForecastByProduct!$E411,'Buy Forecast by Month'!$B$28:$Z$28,0))),"",INDEX('Buy Forecast by Month'!$B$28:$Z$38,MATCH($F411,'Buy Forecast by Month'!$B$28:$B$38,0),MATCH(ForecastByProduct!$E411,'Buy Forecast by Month'!$B$28:$Z$28,0)))</f>
        <v>#N/A</v>
      </c>
      <c r="I411" s="11"/>
    </row>
    <row r="412" spans="1:9">
      <c r="A412" s="13" t="str">
        <f>UsedForPicklists!$C$3</f>
        <v>RUS</v>
      </c>
      <c r="B412" s="13" t="str">
        <f>TEXT('File Input'!$C$11,"yyyymmdd")</f>
        <v>yyyymmdd</v>
      </c>
      <c r="C412" s="37" t="s">
        <v>558</v>
      </c>
      <c r="D412" s="13" t="str">
        <f>'Buy Forecast by Month'!$B$6</f>
        <v>RU-Russia</v>
      </c>
      <c r="E412" s="13" t="str">
        <f t="shared" si="45"/>
        <v>202210</v>
      </c>
      <c r="F412" s="13" t="s">
        <v>856</v>
      </c>
      <c r="G412" s="35" t="e">
        <f>IF(ISBLANK(INDEX('Buy Forecast by Month'!$B$28:$Z$38,MATCH($F412,'Buy Forecast by Month'!$B$28:$B$38,0),MATCH(ForecastByProduct!$E412,'Buy Forecast by Month'!$B$28:$Z$28,0))),"",INDEX('Buy Forecast by Month'!$B$28:$Z$38,MATCH($F412,'Buy Forecast by Month'!$B$28:$B$38,0),MATCH(ForecastByProduct!$E412,'Buy Forecast by Month'!$B$28:$Z$28,0)))</f>
        <v>#N/A</v>
      </c>
      <c r="I412" s="11"/>
    </row>
    <row r="413" spans="1:9">
      <c r="A413" s="13" t="str">
        <f>UsedForPicklists!$C$3</f>
        <v>RUS</v>
      </c>
      <c r="B413" s="13" t="str">
        <f>TEXT('File Input'!$C$11,"yyyymmdd")</f>
        <v>yyyymmdd</v>
      </c>
      <c r="C413" s="37" t="s">
        <v>558</v>
      </c>
      <c r="D413" s="13" t="str">
        <f>'Buy Forecast by Month'!$B$6</f>
        <v>RU-Russia</v>
      </c>
      <c r="E413" s="13" t="str">
        <f t="shared" si="45"/>
        <v>202210</v>
      </c>
      <c r="F413" s="13" t="s">
        <v>564</v>
      </c>
      <c r="G413" s="35" t="e">
        <f>IF(ISBLANK(INDEX('Buy Forecast by Month'!$B$28:$Z$38,MATCH($F413,'Buy Forecast by Month'!$B$28:$B$38,0),MATCH(ForecastByProduct!$E413,'Buy Forecast by Month'!$B$28:$Z$28,0))),"",INDEX('Buy Forecast by Month'!$B$28:$Z$38,MATCH($F413,'Buy Forecast by Month'!$B$28:$B$38,0),MATCH(ForecastByProduct!$E413,'Buy Forecast by Month'!$B$28:$Z$28,0)))</f>
        <v>#N/A</v>
      </c>
      <c r="I413" s="11"/>
    </row>
    <row r="414" spans="1:9">
      <c r="A414" s="13" t="str">
        <f>UsedForPicklists!$C$3</f>
        <v>RUS</v>
      </c>
      <c r="B414" s="13" t="str">
        <f>TEXT('File Input'!$C$11,"yyyymmdd")</f>
        <v>yyyymmdd</v>
      </c>
      <c r="C414" s="37" t="s">
        <v>558</v>
      </c>
      <c r="D414" s="13" t="str">
        <f>'Buy Forecast by Month'!$B$6</f>
        <v>RU-Russia</v>
      </c>
      <c r="E414" s="13" t="str">
        <f t="shared" si="45"/>
        <v>202210</v>
      </c>
      <c r="F414" s="13" t="s">
        <v>562</v>
      </c>
      <c r="G414" s="35" t="e">
        <f>IF(ISBLANK(INDEX('Buy Forecast by Month'!$B$28:$Z$38,MATCH($F414,'Buy Forecast by Month'!$B$28:$B$38,0),MATCH(ForecastByProduct!$E414,'Buy Forecast by Month'!$B$28:$Z$28,0))),"",INDEX('Buy Forecast by Month'!$B$28:$Z$38,MATCH($F414,'Buy Forecast by Month'!$B$28:$B$38,0),MATCH(ForecastByProduct!$E414,'Buy Forecast by Month'!$B$28:$Z$28,0)))</f>
        <v>#N/A</v>
      </c>
      <c r="I414" s="11"/>
    </row>
    <row r="415" spans="1:9">
      <c r="A415" s="13" t="str">
        <f>UsedForPicklists!$C$3</f>
        <v>RUS</v>
      </c>
      <c r="B415" s="13" t="str">
        <f>TEXT('File Input'!$C$11,"yyyymmdd")</f>
        <v>yyyymmdd</v>
      </c>
      <c r="C415" s="37" t="s">
        <v>558</v>
      </c>
      <c r="D415" s="13" t="str">
        <f>'Buy Forecast by Month'!$B$6</f>
        <v>RU-Russia</v>
      </c>
      <c r="E415" s="13" t="str">
        <f t="shared" si="45"/>
        <v>202210</v>
      </c>
      <c r="F415" s="13" t="s">
        <v>563</v>
      </c>
      <c r="G415" s="35" t="e">
        <f>IF(ISBLANK(INDEX('Buy Forecast by Month'!$B$28:$Z$38,MATCH($F415,'Buy Forecast by Month'!$B$28:$B$38,0),MATCH(ForecastByProduct!$E415,'Buy Forecast by Month'!$B$28:$Z$28,0))),"",INDEX('Buy Forecast by Month'!$B$28:$Z$38,MATCH($F415,'Buy Forecast by Month'!$B$28:$B$38,0),MATCH(ForecastByProduct!$E415,'Buy Forecast by Month'!$B$28:$Z$28,0)))</f>
        <v>#N/A</v>
      </c>
      <c r="I415" s="11"/>
    </row>
    <row r="416" spans="1:9">
      <c r="A416" s="13" t="str">
        <f>UsedForPicklists!$C$3</f>
        <v>RUS</v>
      </c>
      <c r="B416" s="13" t="str">
        <f>TEXT('File Input'!$C$11,"yyyymmdd")</f>
        <v>yyyymmdd</v>
      </c>
      <c r="C416" s="37" t="s">
        <v>558</v>
      </c>
      <c r="D416" s="13" t="str">
        <f>'Buy Forecast by Month'!$B$6</f>
        <v>RU-Russia</v>
      </c>
      <c r="E416" s="13" t="str">
        <f t="shared" ref="E416:E424" si="46">TEXT(202211,0)</f>
        <v>202211</v>
      </c>
      <c r="F416" s="13" t="s">
        <v>616</v>
      </c>
      <c r="G416" s="35" t="e">
        <f>IF(ISBLANK(INDEX('Buy Forecast by Month'!$B$28:$Z$38,MATCH($F416,'Buy Forecast by Month'!$B$28:$B$38,0),MATCH(ForecastByProduct!$E416,'Buy Forecast by Month'!$B$28:$Z$28,0))),"",INDEX('Buy Forecast by Month'!$B$28:$Z$38,MATCH($F416,'Buy Forecast by Month'!$B$28:$B$38,0),MATCH(ForecastByProduct!$E416,'Buy Forecast by Month'!$B$28:$Z$28,0)))</f>
        <v>#N/A</v>
      </c>
      <c r="I416" s="11"/>
    </row>
    <row r="417" spans="1:9" s="11" customFormat="1">
      <c r="A417" s="13" t="str">
        <f>UsedForPicklists!$C$3</f>
        <v>RUS</v>
      </c>
      <c r="B417" s="13" t="str">
        <f>TEXT('File Input'!$C$11,"yyyymmdd")</f>
        <v>yyyymmdd</v>
      </c>
      <c r="C417" s="37" t="s">
        <v>558</v>
      </c>
      <c r="D417" s="13" t="str">
        <f>'Buy Forecast by Month'!$B$6</f>
        <v>RU-Russia</v>
      </c>
      <c r="E417" s="13" t="str">
        <f t="shared" si="46"/>
        <v>202211</v>
      </c>
      <c r="F417" s="13" t="s">
        <v>618</v>
      </c>
      <c r="G417" s="35" t="e">
        <f>IF(ISBLANK(INDEX('Buy Forecast by Month'!$B$28:$Z$38,MATCH($F417,'Buy Forecast by Month'!$B$28:$B$38,0),MATCH(ForecastByProduct!$E417,'Buy Forecast by Month'!$B$28:$Z$28,0))),"",INDEX('Buy Forecast by Month'!$B$28:$Z$38,MATCH($F417,'Buy Forecast by Month'!$B$28:$B$38,0),MATCH(ForecastByProduct!$E417,'Buy Forecast by Month'!$B$28:$Z$28,0)))</f>
        <v>#N/A</v>
      </c>
    </row>
    <row r="418" spans="1:9">
      <c r="A418" s="13" t="str">
        <f>UsedForPicklists!$C$3</f>
        <v>RUS</v>
      </c>
      <c r="B418" s="13" t="str">
        <f>TEXT('File Input'!$C$11,"yyyymmdd")</f>
        <v>yyyymmdd</v>
      </c>
      <c r="C418" s="37" t="s">
        <v>558</v>
      </c>
      <c r="D418" s="13" t="str">
        <f>'Buy Forecast by Month'!$B$6</f>
        <v>RU-Russia</v>
      </c>
      <c r="E418" s="13" t="str">
        <f t="shared" si="46"/>
        <v>202211</v>
      </c>
      <c r="F418" s="13" t="s">
        <v>573</v>
      </c>
      <c r="G418" s="35" t="e">
        <f>IF(ISBLANK(INDEX('Buy Forecast by Month'!$B$28:$Z$38,MATCH($F418,'Buy Forecast by Month'!$B$28:$B$38,0),MATCH(ForecastByProduct!$E418,'Buy Forecast by Month'!$B$28:$Z$28,0))),"",INDEX('Buy Forecast by Month'!$B$28:$Z$38,MATCH($F418,'Buy Forecast by Month'!$B$28:$B$38,0),MATCH(ForecastByProduct!$E418,'Buy Forecast by Month'!$B$28:$Z$28,0)))</f>
        <v>#N/A</v>
      </c>
      <c r="I418" s="11"/>
    </row>
    <row r="419" spans="1:9">
      <c r="A419" s="13" t="str">
        <f>UsedForPicklists!$C$3</f>
        <v>RUS</v>
      </c>
      <c r="B419" s="13" t="str">
        <f>TEXT('File Input'!$C$11,"yyyymmdd")</f>
        <v>yyyymmdd</v>
      </c>
      <c r="C419" s="37" t="s">
        <v>558</v>
      </c>
      <c r="D419" s="13" t="str">
        <f>'Buy Forecast by Month'!$B$6</f>
        <v>RU-Russia</v>
      </c>
      <c r="E419" s="13" t="str">
        <f t="shared" si="46"/>
        <v>202211</v>
      </c>
      <c r="F419" s="13" t="s">
        <v>854</v>
      </c>
      <c r="G419" s="35" t="e">
        <f>IF(ISBLANK(INDEX('Buy Forecast by Month'!$B$28:$Z$38,MATCH($F419,'Buy Forecast by Month'!$B$28:$B$38,0),MATCH(ForecastByProduct!$E419,'Buy Forecast by Month'!$B$28:$Z$28,0))),"",INDEX('Buy Forecast by Month'!$B$28:$Z$38,MATCH($F419,'Buy Forecast by Month'!$B$28:$B$38,0),MATCH(ForecastByProduct!$E419,'Buy Forecast by Month'!$B$28:$Z$28,0)))</f>
        <v>#N/A</v>
      </c>
      <c r="I419" s="11"/>
    </row>
    <row r="420" spans="1:9">
      <c r="A420" s="13" t="str">
        <f>UsedForPicklists!$C$3</f>
        <v>RUS</v>
      </c>
      <c r="B420" s="13" t="str">
        <f>TEXT('File Input'!$C$11,"yyyymmdd")</f>
        <v>yyyymmdd</v>
      </c>
      <c r="C420" s="37" t="s">
        <v>558</v>
      </c>
      <c r="D420" s="13" t="str">
        <f>'Buy Forecast by Month'!$B$6</f>
        <v>RU-Russia</v>
      </c>
      <c r="E420" s="13" t="str">
        <f t="shared" si="46"/>
        <v>202211</v>
      </c>
      <c r="F420" s="13" t="s">
        <v>855</v>
      </c>
      <c r="G420" s="35" t="e">
        <f>IF(ISBLANK(INDEX('Buy Forecast by Month'!$B$28:$Z$38,MATCH($F420,'Buy Forecast by Month'!$B$28:$B$38,0),MATCH(ForecastByProduct!$E420,'Buy Forecast by Month'!$B$28:$Z$28,0))),"",INDEX('Buy Forecast by Month'!$B$28:$Z$38,MATCH($F420,'Buy Forecast by Month'!$B$28:$B$38,0),MATCH(ForecastByProduct!$E420,'Buy Forecast by Month'!$B$28:$Z$28,0)))</f>
        <v>#N/A</v>
      </c>
      <c r="I420" s="11"/>
    </row>
    <row r="421" spans="1:9">
      <c r="A421" s="13" t="str">
        <f>UsedForPicklists!$C$3</f>
        <v>RUS</v>
      </c>
      <c r="B421" s="13" t="str">
        <f>TEXT('File Input'!$C$11,"yyyymmdd")</f>
        <v>yyyymmdd</v>
      </c>
      <c r="C421" s="37" t="s">
        <v>558</v>
      </c>
      <c r="D421" s="13" t="str">
        <f>'Buy Forecast by Month'!$B$6</f>
        <v>RU-Russia</v>
      </c>
      <c r="E421" s="13" t="str">
        <f t="shared" si="46"/>
        <v>202211</v>
      </c>
      <c r="F421" s="13" t="s">
        <v>856</v>
      </c>
      <c r="G421" s="35" t="e">
        <f>IF(ISBLANK(INDEX('Buy Forecast by Month'!$B$28:$Z$38,MATCH($F421,'Buy Forecast by Month'!$B$28:$B$38,0),MATCH(ForecastByProduct!$E421,'Buy Forecast by Month'!$B$28:$Z$28,0))),"",INDEX('Buy Forecast by Month'!$B$28:$Z$38,MATCH($F421,'Buy Forecast by Month'!$B$28:$B$38,0),MATCH(ForecastByProduct!$E421,'Buy Forecast by Month'!$B$28:$Z$28,0)))</f>
        <v>#N/A</v>
      </c>
      <c r="I421" s="11"/>
    </row>
    <row r="422" spans="1:9">
      <c r="A422" s="13" t="str">
        <f>UsedForPicklists!$C$3</f>
        <v>RUS</v>
      </c>
      <c r="B422" s="13" t="str">
        <f>TEXT('File Input'!$C$11,"yyyymmdd")</f>
        <v>yyyymmdd</v>
      </c>
      <c r="C422" s="37" t="s">
        <v>558</v>
      </c>
      <c r="D422" s="13" t="str">
        <f>'Buy Forecast by Month'!$B$6</f>
        <v>RU-Russia</v>
      </c>
      <c r="E422" s="13" t="str">
        <f t="shared" si="46"/>
        <v>202211</v>
      </c>
      <c r="F422" s="13" t="s">
        <v>564</v>
      </c>
      <c r="G422" s="35" t="e">
        <f>IF(ISBLANK(INDEX('Buy Forecast by Month'!$B$28:$Z$38,MATCH($F422,'Buy Forecast by Month'!$B$28:$B$38,0),MATCH(ForecastByProduct!$E422,'Buy Forecast by Month'!$B$28:$Z$28,0))),"",INDEX('Buy Forecast by Month'!$B$28:$Z$38,MATCH($F422,'Buy Forecast by Month'!$B$28:$B$38,0),MATCH(ForecastByProduct!$E422,'Buy Forecast by Month'!$B$28:$Z$28,0)))</f>
        <v>#N/A</v>
      </c>
      <c r="I422" s="11"/>
    </row>
    <row r="423" spans="1:9">
      <c r="A423" s="13" t="str">
        <f>UsedForPicklists!$C$3</f>
        <v>RUS</v>
      </c>
      <c r="B423" s="13" t="str">
        <f>TEXT('File Input'!$C$11,"yyyymmdd")</f>
        <v>yyyymmdd</v>
      </c>
      <c r="C423" s="37" t="s">
        <v>558</v>
      </c>
      <c r="D423" s="13" t="str">
        <f>'Buy Forecast by Month'!$B$6</f>
        <v>RU-Russia</v>
      </c>
      <c r="E423" s="13" t="str">
        <f t="shared" si="46"/>
        <v>202211</v>
      </c>
      <c r="F423" s="13" t="s">
        <v>562</v>
      </c>
      <c r="G423" s="35" t="e">
        <f>IF(ISBLANK(INDEX('Buy Forecast by Month'!$B$28:$Z$38,MATCH($F423,'Buy Forecast by Month'!$B$28:$B$38,0),MATCH(ForecastByProduct!$E423,'Buy Forecast by Month'!$B$28:$Z$28,0))),"",INDEX('Buy Forecast by Month'!$B$28:$Z$38,MATCH($F423,'Buy Forecast by Month'!$B$28:$B$38,0),MATCH(ForecastByProduct!$E423,'Buy Forecast by Month'!$B$28:$Z$28,0)))</f>
        <v>#N/A</v>
      </c>
      <c r="I423" s="11"/>
    </row>
    <row r="424" spans="1:9">
      <c r="A424" s="13" t="str">
        <f>UsedForPicklists!$C$3</f>
        <v>RUS</v>
      </c>
      <c r="B424" s="13" t="str">
        <f>TEXT('File Input'!$C$11,"yyyymmdd")</f>
        <v>yyyymmdd</v>
      </c>
      <c r="C424" s="37" t="s">
        <v>558</v>
      </c>
      <c r="D424" s="13" t="str">
        <f>'Buy Forecast by Month'!$B$6</f>
        <v>RU-Russia</v>
      </c>
      <c r="E424" s="13" t="str">
        <f t="shared" si="46"/>
        <v>202211</v>
      </c>
      <c r="F424" s="13" t="s">
        <v>563</v>
      </c>
      <c r="G424" s="35" t="e">
        <f>IF(ISBLANK(INDEX('Buy Forecast by Month'!$B$28:$Z$38,MATCH($F424,'Buy Forecast by Month'!$B$28:$B$38,0),MATCH(ForecastByProduct!$E424,'Buy Forecast by Month'!$B$28:$Z$28,0))),"",INDEX('Buy Forecast by Month'!$B$28:$Z$38,MATCH($F424,'Buy Forecast by Month'!$B$28:$B$38,0),MATCH(ForecastByProduct!$E424,'Buy Forecast by Month'!$B$28:$Z$28,0)))</f>
        <v>#N/A</v>
      </c>
      <c r="I424" s="11"/>
    </row>
    <row r="425" spans="1:9">
      <c r="A425" s="13" t="str">
        <f>UsedForPicklists!$C$3</f>
        <v>RUS</v>
      </c>
      <c r="B425" s="13" t="str">
        <f>TEXT('File Input'!$C$11,"yyyymmdd")</f>
        <v>yyyymmdd</v>
      </c>
      <c r="C425" s="37" t="s">
        <v>558</v>
      </c>
      <c r="D425" s="13" t="str">
        <f>'Buy Forecast by Month'!$B$6</f>
        <v>RU-Russia</v>
      </c>
      <c r="E425" s="13" t="str">
        <f t="shared" ref="E425:E433" si="47">TEXT(202212,0)</f>
        <v>202212</v>
      </c>
      <c r="F425" s="13" t="s">
        <v>616</v>
      </c>
      <c r="G425" s="35" t="e">
        <f>IF(ISBLANK(INDEX('Buy Forecast by Month'!$B$28:$Z$38,MATCH($F425,'Buy Forecast by Month'!$B$28:$B$38,0),MATCH(ForecastByProduct!$E425,'Buy Forecast by Month'!$B$28:$Z$28,0))),"",INDEX('Buy Forecast by Month'!$B$28:$Z$38,MATCH($F425,'Buy Forecast by Month'!$B$28:$B$38,0),MATCH(ForecastByProduct!$E425,'Buy Forecast by Month'!$B$28:$Z$28,0)))</f>
        <v>#N/A</v>
      </c>
      <c r="I425" s="11"/>
    </row>
    <row r="426" spans="1:9" s="11" customFormat="1">
      <c r="A426" s="13" t="str">
        <f>UsedForPicklists!$C$3</f>
        <v>RUS</v>
      </c>
      <c r="B426" s="13" t="str">
        <f>TEXT('File Input'!$C$11,"yyyymmdd")</f>
        <v>yyyymmdd</v>
      </c>
      <c r="C426" s="37" t="s">
        <v>558</v>
      </c>
      <c r="D426" s="13" t="str">
        <f>'Buy Forecast by Month'!$B$6</f>
        <v>RU-Russia</v>
      </c>
      <c r="E426" s="13" t="str">
        <f t="shared" si="47"/>
        <v>202212</v>
      </c>
      <c r="F426" s="13" t="s">
        <v>618</v>
      </c>
      <c r="G426" s="35" t="e">
        <f>IF(ISBLANK(INDEX('Buy Forecast by Month'!$B$28:$Z$38,MATCH($F426,'Buy Forecast by Month'!$B$28:$B$38,0),MATCH(ForecastByProduct!$E426,'Buy Forecast by Month'!$B$28:$Z$28,0))),"",INDEX('Buy Forecast by Month'!$B$28:$Z$38,MATCH($F426,'Buy Forecast by Month'!$B$28:$B$38,0),MATCH(ForecastByProduct!$E426,'Buy Forecast by Month'!$B$28:$Z$28,0)))</f>
        <v>#N/A</v>
      </c>
    </row>
    <row r="427" spans="1:9">
      <c r="A427" s="13" t="str">
        <f>UsedForPicklists!$C$3</f>
        <v>RUS</v>
      </c>
      <c r="B427" s="13" t="str">
        <f>TEXT('File Input'!$C$11,"yyyymmdd")</f>
        <v>yyyymmdd</v>
      </c>
      <c r="C427" s="37" t="s">
        <v>558</v>
      </c>
      <c r="D427" s="13" t="str">
        <f>'Buy Forecast by Month'!$B$6</f>
        <v>RU-Russia</v>
      </c>
      <c r="E427" s="13" t="str">
        <f t="shared" si="47"/>
        <v>202212</v>
      </c>
      <c r="F427" s="13" t="s">
        <v>573</v>
      </c>
      <c r="G427" s="35" t="e">
        <f>IF(ISBLANK(INDEX('Buy Forecast by Month'!$B$28:$Z$38,MATCH($F427,'Buy Forecast by Month'!$B$28:$B$38,0),MATCH(ForecastByProduct!$E427,'Buy Forecast by Month'!$B$28:$Z$28,0))),"",INDEX('Buy Forecast by Month'!$B$28:$Z$38,MATCH($F427,'Buy Forecast by Month'!$B$28:$B$38,0),MATCH(ForecastByProduct!$E427,'Buy Forecast by Month'!$B$28:$Z$28,0)))</f>
        <v>#N/A</v>
      </c>
      <c r="I427" s="11"/>
    </row>
    <row r="428" spans="1:9">
      <c r="A428" s="13" t="str">
        <f>UsedForPicklists!$C$3</f>
        <v>RUS</v>
      </c>
      <c r="B428" s="13" t="str">
        <f>TEXT('File Input'!$C$11,"yyyymmdd")</f>
        <v>yyyymmdd</v>
      </c>
      <c r="C428" s="37" t="s">
        <v>558</v>
      </c>
      <c r="D428" s="13" t="str">
        <f>'Buy Forecast by Month'!$B$6</f>
        <v>RU-Russia</v>
      </c>
      <c r="E428" s="13" t="str">
        <f t="shared" si="47"/>
        <v>202212</v>
      </c>
      <c r="F428" s="13" t="s">
        <v>854</v>
      </c>
      <c r="G428" s="35" t="e">
        <f>IF(ISBLANK(INDEX('Buy Forecast by Month'!$B$28:$Z$38,MATCH($F428,'Buy Forecast by Month'!$B$28:$B$38,0),MATCH(ForecastByProduct!$E428,'Buy Forecast by Month'!$B$28:$Z$28,0))),"",INDEX('Buy Forecast by Month'!$B$28:$Z$38,MATCH($F428,'Buy Forecast by Month'!$B$28:$B$38,0),MATCH(ForecastByProduct!$E428,'Buy Forecast by Month'!$B$28:$Z$28,0)))</f>
        <v>#N/A</v>
      </c>
      <c r="I428" s="11"/>
    </row>
    <row r="429" spans="1:9">
      <c r="A429" s="13" t="str">
        <f>UsedForPicklists!$C$3</f>
        <v>RUS</v>
      </c>
      <c r="B429" s="13" t="str">
        <f>TEXT('File Input'!$C$11,"yyyymmdd")</f>
        <v>yyyymmdd</v>
      </c>
      <c r="C429" s="37" t="s">
        <v>558</v>
      </c>
      <c r="D429" s="13" t="str">
        <f>'Buy Forecast by Month'!$B$6</f>
        <v>RU-Russia</v>
      </c>
      <c r="E429" s="13" t="str">
        <f t="shared" si="47"/>
        <v>202212</v>
      </c>
      <c r="F429" s="13" t="s">
        <v>855</v>
      </c>
      <c r="G429" s="35" t="e">
        <f>IF(ISBLANK(INDEX('Buy Forecast by Month'!$B$28:$Z$38,MATCH($F429,'Buy Forecast by Month'!$B$28:$B$38,0),MATCH(ForecastByProduct!$E429,'Buy Forecast by Month'!$B$28:$Z$28,0))),"",INDEX('Buy Forecast by Month'!$B$28:$Z$38,MATCH($F429,'Buy Forecast by Month'!$B$28:$B$38,0),MATCH(ForecastByProduct!$E429,'Buy Forecast by Month'!$B$28:$Z$28,0)))</f>
        <v>#N/A</v>
      </c>
      <c r="I429" s="11"/>
    </row>
    <row r="430" spans="1:9">
      <c r="A430" s="13" t="str">
        <f>UsedForPicklists!$C$3</f>
        <v>RUS</v>
      </c>
      <c r="B430" s="13" t="str">
        <f>TEXT('File Input'!$C$11,"yyyymmdd")</f>
        <v>yyyymmdd</v>
      </c>
      <c r="C430" s="37" t="s">
        <v>558</v>
      </c>
      <c r="D430" s="13" t="str">
        <f>'Buy Forecast by Month'!$B$6</f>
        <v>RU-Russia</v>
      </c>
      <c r="E430" s="13" t="str">
        <f t="shared" si="47"/>
        <v>202212</v>
      </c>
      <c r="F430" s="13" t="s">
        <v>856</v>
      </c>
      <c r="G430" s="35" t="e">
        <f>IF(ISBLANK(INDEX('Buy Forecast by Month'!$B$28:$Z$38,MATCH($F430,'Buy Forecast by Month'!$B$28:$B$38,0),MATCH(ForecastByProduct!$E430,'Buy Forecast by Month'!$B$28:$Z$28,0))),"",INDEX('Buy Forecast by Month'!$B$28:$Z$38,MATCH($F430,'Buy Forecast by Month'!$B$28:$B$38,0),MATCH(ForecastByProduct!$E430,'Buy Forecast by Month'!$B$28:$Z$28,0)))</f>
        <v>#N/A</v>
      </c>
      <c r="I430" s="11"/>
    </row>
    <row r="431" spans="1:9">
      <c r="A431" s="13" t="str">
        <f>UsedForPicklists!$C$3</f>
        <v>RUS</v>
      </c>
      <c r="B431" s="13" t="str">
        <f>TEXT('File Input'!$C$11,"yyyymmdd")</f>
        <v>yyyymmdd</v>
      </c>
      <c r="C431" s="37" t="s">
        <v>558</v>
      </c>
      <c r="D431" s="13" t="str">
        <f>'Buy Forecast by Month'!$B$6</f>
        <v>RU-Russia</v>
      </c>
      <c r="E431" s="13" t="str">
        <f t="shared" si="47"/>
        <v>202212</v>
      </c>
      <c r="F431" s="13" t="s">
        <v>564</v>
      </c>
      <c r="G431" s="35" t="e">
        <f>IF(ISBLANK(INDEX('Buy Forecast by Month'!$B$28:$Z$38,MATCH($F431,'Buy Forecast by Month'!$B$28:$B$38,0),MATCH(ForecastByProduct!$E431,'Buy Forecast by Month'!$B$28:$Z$28,0))),"",INDEX('Buy Forecast by Month'!$B$28:$Z$38,MATCH($F431,'Buy Forecast by Month'!$B$28:$B$38,0),MATCH(ForecastByProduct!$E431,'Buy Forecast by Month'!$B$28:$Z$28,0)))</f>
        <v>#N/A</v>
      </c>
      <c r="I431" s="11"/>
    </row>
    <row r="432" spans="1:9">
      <c r="A432" s="13" t="str">
        <f>UsedForPicklists!$C$3</f>
        <v>RUS</v>
      </c>
      <c r="B432" s="13" t="str">
        <f>TEXT('File Input'!$C$11,"yyyymmdd")</f>
        <v>yyyymmdd</v>
      </c>
      <c r="C432" s="37" t="s">
        <v>558</v>
      </c>
      <c r="D432" s="13" t="str">
        <f>'Buy Forecast by Month'!$B$6</f>
        <v>RU-Russia</v>
      </c>
      <c r="E432" s="13" t="str">
        <f t="shared" si="47"/>
        <v>202212</v>
      </c>
      <c r="F432" s="13" t="s">
        <v>562</v>
      </c>
      <c r="G432" s="35" t="e">
        <f>IF(ISBLANK(INDEX('Buy Forecast by Month'!$B$28:$Z$38,MATCH($F432,'Buy Forecast by Month'!$B$28:$B$38,0),MATCH(ForecastByProduct!$E432,'Buy Forecast by Month'!$B$28:$Z$28,0))),"",INDEX('Buy Forecast by Month'!$B$28:$Z$38,MATCH($F432,'Buy Forecast by Month'!$B$28:$B$38,0),MATCH(ForecastByProduct!$E432,'Buy Forecast by Month'!$B$28:$Z$28,0)))</f>
        <v>#N/A</v>
      </c>
      <c r="I432" s="11"/>
    </row>
    <row r="433" spans="1:9">
      <c r="A433" s="13" t="str">
        <f>UsedForPicklists!$C$3</f>
        <v>RUS</v>
      </c>
      <c r="B433" s="13" t="str">
        <f>TEXT('File Input'!$C$11,"yyyymmdd")</f>
        <v>yyyymmdd</v>
      </c>
      <c r="C433" s="37" t="s">
        <v>558</v>
      </c>
      <c r="D433" s="13" t="str">
        <f>'Buy Forecast by Month'!$B$6</f>
        <v>RU-Russia</v>
      </c>
      <c r="E433" s="13" t="str">
        <f t="shared" si="47"/>
        <v>202212</v>
      </c>
      <c r="F433" s="13" t="s">
        <v>563</v>
      </c>
      <c r="G433" s="35" t="e">
        <f>IF(ISBLANK(INDEX('Buy Forecast by Month'!$B$28:$Z$38,MATCH($F433,'Buy Forecast by Month'!$B$28:$B$38,0),MATCH(ForecastByProduct!$E433,'Buy Forecast by Month'!$B$28:$Z$28,0))),"",INDEX('Buy Forecast by Month'!$B$28:$Z$38,MATCH($F433,'Buy Forecast by Month'!$B$28:$B$38,0),MATCH(ForecastByProduct!$E433,'Buy Forecast by Month'!$B$28:$Z$28,0)))</f>
        <v>#N/A</v>
      </c>
      <c r="I433" s="11"/>
    </row>
    <row r="434" spans="1:9">
      <c r="E434" s="84" t="s">
        <v>634</v>
      </c>
    </row>
  </sheetData>
  <printOptions headings="1"/>
  <pageMargins left="0.45" right="0.45" top="0.5" bottom="0.5" header="0.3" footer="0.3"/>
  <pageSetup scale="64" orientation="landscape" r:id="rId1"/>
  <headerFooter>
    <oddHeader>&amp;A</oddHeader>
    <oddFooter>&amp;F</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UsedForPicklists!$C:$C</xm:f>
          </x14:formula1>
          <xm:sqref>D434:D1048576</xm:sqref>
        </x14:dataValidation>
        <x14:dataValidation type="list" allowBlank="1" showInputMessage="1" showErrorMessage="1" xr:uid="{00000000-0002-0000-0200-000001000000}">
          <x14:formula1>
            <xm:f>UsedForPicklists!$F:$F</xm:f>
          </x14:formula1>
          <xm:sqref>C218:C1048576</xm:sqref>
        </x14:dataValidation>
        <x14:dataValidation type="list" allowBlank="1" showInputMessage="1" showErrorMessage="1" xr:uid="{00000000-0002-0000-0200-000002000000}">
          <x14:formula1>
            <xm:f>UsedForPicklists!$H:$H</xm:f>
          </x14:formula1>
          <xm:sqref>F2:F1048576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L138"/>
  <sheetViews>
    <sheetView showGridLines="0" zoomScale="80" zoomScaleNormal="80" workbookViewId="0">
      <pane ySplit="1" topLeftCell="A2" activePane="bottomLeft" state="frozen"/>
      <selection activeCell="B25" sqref="B25:J32"/>
      <selection pane="bottomLeft" activeCell="B25" sqref="B25:J32"/>
    </sheetView>
  </sheetViews>
  <sheetFormatPr defaultColWidth="8.81640625" defaultRowHeight="14.5"/>
  <cols>
    <col min="1" max="1" width="14.08984375" style="2" bestFit="1" customWidth="1"/>
    <col min="2" max="2" width="19.08984375" style="2" bestFit="1" customWidth="1"/>
    <col min="3" max="3" width="18.08984375" style="11" customWidth="1"/>
    <col min="4" max="4" width="18.08984375" style="36" customWidth="1"/>
    <col min="5" max="5" width="18.08984375" customWidth="1"/>
    <col min="6" max="6" width="15.453125" style="11" bestFit="1" customWidth="1"/>
    <col min="7" max="10" width="18.08984375" style="36" customWidth="1"/>
  </cols>
  <sheetData>
    <row r="1" spans="1:12">
      <c r="A1" s="15" t="s">
        <v>769</v>
      </c>
      <c r="B1" s="15" t="s">
        <v>770</v>
      </c>
      <c r="C1" s="15" t="s">
        <v>556</v>
      </c>
      <c r="D1" s="34" t="s">
        <v>567</v>
      </c>
      <c r="E1" s="15" t="s">
        <v>568</v>
      </c>
      <c r="F1" s="10" t="s">
        <v>559</v>
      </c>
      <c r="G1" s="34" t="s">
        <v>22</v>
      </c>
      <c r="H1" s="34" t="s">
        <v>23</v>
      </c>
      <c r="I1" s="34" t="s">
        <v>24</v>
      </c>
      <c r="J1" s="40" t="s">
        <v>18</v>
      </c>
    </row>
    <row r="2" spans="1:12">
      <c r="A2" s="13" t="str">
        <f>UsedForPicklists!$C$3</f>
        <v>RUS</v>
      </c>
      <c r="B2" s="13" t="str">
        <f>TEXT('File Input'!$C$11,"yyyymmdd")</f>
        <v>yyyymmdd</v>
      </c>
      <c r="C2" s="37" t="str">
        <f>IF(VALUE(LEFT($E2,4))&lt;YEAR('File Input'!$C$11),"Actual",IF(VALUE(LEFT($E2,4))&gt;YEAR('File Input'!$C$11),"Forecast",IF(VALUE(RIGHT($E2,2))&lt;MONTH('File Input'!$C$11),"Actual","Forecast")))</f>
        <v>Actual</v>
      </c>
      <c r="D2" s="13" t="str">
        <f>'Inventory Forecast by Month'!$D$5</f>
        <v>RU-Russia</v>
      </c>
      <c r="E2" s="13" t="str">
        <f>TEXT(202101,0)</f>
        <v>202101</v>
      </c>
      <c r="F2" s="13" t="s">
        <v>576</v>
      </c>
      <c r="G2" s="35" t="e">
        <f>IF(ISBLANK(INDEX('Inventory Forecast by Month'!$D$6:$AB$11,MATCH("Beginning Inventory",'Inventory Forecast by Month'!$D$6:$D$11,0),MATCH(Inventory!$E2,'Inventory Forecast by Month'!$D$6:$AB$6,0))),"",INDEX('Inventory Forecast by Month'!$D$6:$AB$11,MATCH("Beginning Inventory",'Inventory Forecast by Month'!$D$6:$D$11,0),MATCH(Inventory!$E2,'Inventory Forecast by Month'!$D$6:$AB$6,0)))</f>
        <v>#N/A</v>
      </c>
      <c r="H2" s="35" t="e">
        <f>IF(ISBLANK(INDEX('Inventory Forecast by Month'!$D$6:$AB$11,MATCH("Arriving Units",'Inventory Forecast by Month'!$D$6:$D$11,0),MATCH(Inventory!$E2,'Inventory Forecast by Month'!$D$6:$AB$6,0))),"",INDEX('Inventory Forecast by Month'!$D$6:$AB$11,MATCH("Arriving Units",'Inventory Forecast by Month'!$D$6:$D$11,0),MATCH(Inventory!$E2,'Inventory Forecast by Month'!$D$6:$AB$6,0)))</f>
        <v>#N/A</v>
      </c>
      <c r="I2" s="35" t="e">
        <f>IF(ISBLANK(INDEX('Inventory Forecast by Month'!$D$6:$AB$11,MATCH("Other",'Inventory Forecast by Month'!$D$6:$D$11,0),MATCH(Inventory!$E2,'Inventory Forecast by Month'!$D$6:$AB$6,0))),"",INDEX('Inventory Forecast by Month'!$D$6:$AB$11,MATCH("Other",'Inventory Forecast by Month'!$D$6:$D$11,0),MATCH(Inventory!$E2,'Inventory Forecast by Month'!$D$6:$AB$6,0)))</f>
        <v>#N/A</v>
      </c>
      <c r="J2" s="35" t="e">
        <f>IF(ISBLANK(INDEX('Inventory Forecast by Month'!$D$6:$AB$11,MATCH("Units Sold to Accounts",'Inventory Forecast by Month'!$D$6:$D$11,0),MATCH(Inventory!$E2,'Inventory Forecast by Month'!$D$6:$AB$6,0))),"",INDEX('Inventory Forecast by Month'!$D$6:$AB$11,MATCH("Units Sold to Accounts",'Inventory Forecast by Month'!$D$6:$D$11,0),MATCH(Inventory!$E2,'Inventory Forecast by Month'!$D$6:$AB$6,0)))</f>
        <v>#N/A</v>
      </c>
    </row>
    <row r="3" spans="1:12">
      <c r="A3" s="13" t="str">
        <f>UsedForPicklists!$C$3</f>
        <v>RUS</v>
      </c>
      <c r="B3" s="13" t="str">
        <f>TEXT('File Input'!$C$11,"yyyymmdd")</f>
        <v>yyyymmdd</v>
      </c>
      <c r="C3" s="37" t="str">
        <f>IF(VALUE(LEFT($E3,4))&lt;YEAR('File Input'!$C$11),"Actual",IF(VALUE(LEFT($E3,4))&gt;YEAR('File Input'!$C$11),"Forecast",IF(VALUE(RIGHT($E3,2))&lt;MONTH('File Input'!$C$11),"Actual","Forecast")))</f>
        <v>Actual</v>
      </c>
      <c r="D3" s="13" t="str">
        <f>'Inventory Forecast by Month'!$D$5</f>
        <v>RU-Russia</v>
      </c>
      <c r="E3" s="13" t="str">
        <f>TEXT(202102,0)</f>
        <v>202102</v>
      </c>
      <c r="F3" s="13" t="s">
        <v>576</v>
      </c>
      <c r="G3" s="35" t="e">
        <f>IF(ISBLANK(INDEX('Inventory Forecast by Month'!$D$6:$AB$11,MATCH("Beginning Inventory",'Inventory Forecast by Month'!$D$6:$D$11,0),MATCH(Inventory!$E3,'Inventory Forecast by Month'!$D$6:$AB$6,0))),"",INDEX('Inventory Forecast by Month'!$D$6:$AB$11,MATCH("Beginning Inventory",'Inventory Forecast by Month'!$D$6:$D$11,0),MATCH(Inventory!$E3,'Inventory Forecast by Month'!$D$6:$AB$6,0)))</f>
        <v>#N/A</v>
      </c>
      <c r="H3" s="35" t="e">
        <f>IF(ISBLANK(INDEX('Inventory Forecast by Month'!$D$6:$AB$11,MATCH("Arriving Units",'Inventory Forecast by Month'!$D$6:$D$11,0),MATCH(Inventory!$E3,'Inventory Forecast by Month'!$D$6:$AB$6,0))),"",INDEX('Inventory Forecast by Month'!$D$6:$AB$11,MATCH("Arriving Units",'Inventory Forecast by Month'!$D$6:$D$11,0),MATCH(Inventory!$E3,'Inventory Forecast by Month'!$D$6:$AB$6,0)))</f>
        <v>#N/A</v>
      </c>
      <c r="I3" s="35" t="e">
        <f>IF(ISBLANK(INDEX('Inventory Forecast by Month'!$D$6:$AB$11,MATCH("Other",'Inventory Forecast by Month'!$D$6:$D$11,0),MATCH(Inventory!$E3,'Inventory Forecast by Month'!$D$6:$AB$6,0))),"",INDEX('Inventory Forecast by Month'!$D$6:$AB$11,MATCH("Other",'Inventory Forecast by Month'!$D$6:$D$11,0),MATCH(Inventory!$E3,'Inventory Forecast by Month'!$D$6:$AB$6,0)))</f>
        <v>#N/A</v>
      </c>
      <c r="J3" s="35" t="e">
        <f>IF(ISBLANK(INDEX('Inventory Forecast by Month'!$D$6:$AB$11,MATCH("Units Sold to Accounts",'Inventory Forecast by Month'!$D$6:$D$11,0),MATCH(Inventory!$E3,'Inventory Forecast by Month'!$D$6:$AB$6,0))),"",INDEX('Inventory Forecast by Month'!$D$6:$AB$11,MATCH("Units Sold to Accounts",'Inventory Forecast by Month'!$D$6:$D$11,0),MATCH(Inventory!$E3,'Inventory Forecast by Month'!$D$6:$AB$6,0)))</f>
        <v>#N/A</v>
      </c>
      <c r="K3" s="11"/>
      <c r="L3" s="11"/>
    </row>
    <row r="4" spans="1:12">
      <c r="A4" s="13" t="str">
        <f>UsedForPicklists!$C$3</f>
        <v>RUS</v>
      </c>
      <c r="B4" s="13" t="str">
        <f>TEXT('File Input'!$C$11,"yyyymmdd")</f>
        <v>yyyymmdd</v>
      </c>
      <c r="C4" s="37" t="str">
        <f>IF(VALUE(LEFT($E4,4))&lt;YEAR('File Input'!$C$11),"Actual",IF(VALUE(LEFT($E4,4))&gt;YEAR('File Input'!$C$11),"Forecast",IF(VALUE(RIGHT($E4,2))&lt;MONTH('File Input'!$C$11),"Actual","Forecast")))</f>
        <v>Actual</v>
      </c>
      <c r="D4" s="13" t="str">
        <f>'Inventory Forecast by Month'!$D$5</f>
        <v>RU-Russia</v>
      </c>
      <c r="E4" s="13" t="str">
        <f>TEXT(202103,0)</f>
        <v>202103</v>
      </c>
      <c r="F4" s="13" t="s">
        <v>576</v>
      </c>
      <c r="G4" s="35" t="e">
        <f>IF(ISBLANK(INDEX('Inventory Forecast by Month'!$D$6:$AB$11,MATCH("Beginning Inventory",'Inventory Forecast by Month'!$D$6:$D$11,0),MATCH(Inventory!$E4,'Inventory Forecast by Month'!$D$6:$AB$6,0))),"",INDEX('Inventory Forecast by Month'!$D$6:$AB$11,MATCH("Beginning Inventory",'Inventory Forecast by Month'!$D$6:$D$11,0),MATCH(Inventory!$E4,'Inventory Forecast by Month'!$D$6:$AB$6,0)))</f>
        <v>#N/A</v>
      </c>
      <c r="H4" s="35" t="e">
        <f>IF(ISBLANK(INDEX('Inventory Forecast by Month'!$D$6:$AB$11,MATCH("Arriving Units",'Inventory Forecast by Month'!$D$6:$D$11,0),MATCH(Inventory!$E4,'Inventory Forecast by Month'!$D$6:$AB$6,0))),"",INDEX('Inventory Forecast by Month'!$D$6:$AB$11,MATCH("Arriving Units",'Inventory Forecast by Month'!$D$6:$D$11,0),MATCH(Inventory!$E4,'Inventory Forecast by Month'!$D$6:$AB$6,0)))</f>
        <v>#N/A</v>
      </c>
      <c r="I4" s="35" t="e">
        <f>IF(ISBLANK(INDEX('Inventory Forecast by Month'!$D$6:$AB$11,MATCH("Other",'Inventory Forecast by Month'!$D$6:$D$11,0),MATCH(Inventory!$E4,'Inventory Forecast by Month'!$D$6:$AB$6,0))),"",INDEX('Inventory Forecast by Month'!$D$6:$AB$11,MATCH("Other",'Inventory Forecast by Month'!$D$6:$D$11,0),MATCH(Inventory!$E4,'Inventory Forecast by Month'!$D$6:$AB$6,0)))</f>
        <v>#N/A</v>
      </c>
      <c r="J4" s="35" t="e">
        <f>IF(ISBLANK(INDEX('Inventory Forecast by Month'!$D$6:$AB$11,MATCH("Units Sold to Accounts",'Inventory Forecast by Month'!$D$6:$D$11,0),MATCH(Inventory!$E4,'Inventory Forecast by Month'!$D$6:$AB$6,0))),"",INDEX('Inventory Forecast by Month'!$D$6:$AB$11,MATCH("Units Sold to Accounts",'Inventory Forecast by Month'!$D$6:$D$11,0),MATCH(Inventory!$E4,'Inventory Forecast by Month'!$D$6:$AB$6,0)))</f>
        <v>#N/A</v>
      </c>
      <c r="K4" s="11"/>
      <c r="L4" s="11"/>
    </row>
    <row r="5" spans="1:12">
      <c r="A5" s="13" t="str">
        <f>UsedForPicklists!$C$3</f>
        <v>RUS</v>
      </c>
      <c r="B5" s="13" t="str">
        <f>TEXT('File Input'!$C$11,"yyyymmdd")</f>
        <v>yyyymmdd</v>
      </c>
      <c r="C5" s="37" t="str">
        <f>IF(VALUE(LEFT($E5,4))&lt;YEAR('File Input'!$C$11),"Actual",IF(VALUE(LEFT($E5,4))&gt;YEAR('File Input'!$C$11),"Forecast",IF(VALUE(RIGHT($E5,2))&lt;MONTH('File Input'!$C$11),"Actual","Forecast")))</f>
        <v>Actual</v>
      </c>
      <c r="D5" s="13" t="str">
        <f>'Inventory Forecast by Month'!$D$5</f>
        <v>RU-Russia</v>
      </c>
      <c r="E5" s="13" t="str">
        <f>TEXT(202104,0)</f>
        <v>202104</v>
      </c>
      <c r="F5" s="13" t="s">
        <v>576</v>
      </c>
      <c r="G5" s="35" t="e">
        <f>IF(ISBLANK(INDEX('Inventory Forecast by Month'!$D$6:$AB$11,MATCH("Beginning Inventory",'Inventory Forecast by Month'!$D$6:$D$11,0),MATCH(Inventory!$E5,'Inventory Forecast by Month'!$D$6:$AB$6,0))),"",INDEX('Inventory Forecast by Month'!$D$6:$AB$11,MATCH("Beginning Inventory",'Inventory Forecast by Month'!$D$6:$D$11,0),MATCH(Inventory!$E5,'Inventory Forecast by Month'!$D$6:$AB$6,0)))</f>
        <v>#N/A</v>
      </c>
      <c r="H5" s="35" t="e">
        <f>IF(ISBLANK(INDEX('Inventory Forecast by Month'!$D$6:$AB$11,MATCH("Arriving Units",'Inventory Forecast by Month'!$D$6:$D$11,0),MATCH(Inventory!$E5,'Inventory Forecast by Month'!$D$6:$AB$6,0))),"",INDEX('Inventory Forecast by Month'!$D$6:$AB$11,MATCH("Arriving Units",'Inventory Forecast by Month'!$D$6:$D$11,0),MATCH(Inventory!$E5,'Inventory Forecast by Month'!$D$6:$AB$6,0)))</f>
        <v>#N/A</v>
      </c>
      <c r="I5" s="35" t="e">
        <f>IF(ISBLANK(INDEX('Inventory Forecast by Month'!$D$6:$AB$11,MATCH("Other",'Inventory Forecast by Month'!$D$6:$D$11,0),MATCH(Inventory!$E5,'Inventory Forecast by Month'!$D$6:$AB$6,0))),"",INDEX('Inventory Forecast by Month'!$D$6:$AB$11,MATCH("Other",'Inventory Forecast by Month'!$D$6:$D$11,0),MATCH(Inventory!$E5,'Inventory Forecast by Month'!$D$6:$AB$6,0)))</f>
        <v>#N/A</v>
      </c>
      <c r="J5" s="35" t="e">
        <f>IF(ISBLANK(INDEX('Inventory Forecast by Month'!$D$6:$AB$11,MATCH("Units Sold to Accounts",'Inventory Forecast by Month'!$D$6:$D$11,0),MATCH(Inventory!$E5,'Inventory Forecast by Month'!$D$6:$AB$6,0))),"",INDEX('Inventory Forecast by Month'!$D$6:$AB$11,MATCH("Units Sold to Accounts",'Inventory Forecast by Month'!$D$6:$D$11,0),MATCH(Inventory!$E5,'Inventory Forecast by Month'!$D$6:$AB$6,0)))</f>
        <v>#N/A</v>
      </c>
      <c r="K5" s="11"/>
      <c r="L5" s="11"/>
    </row>
    <row r="6" spans="1:12">
      <c r="A6" s="13" t="str">
        <f>UsedForPicklists!$C$3</f>
        <v>RUS</v>
      </c>
      <c r="B6" s="13" t="str">
        <f>TEXT('File Input'!$C$11,"yyyymmdd")</f>
        <v>yyyymmdd</v>
      </c>
      <c r="C6" s="37" t="str">
        <f>IF(VALUE(LEFT($E6,4))&lt;YEAR('File Input'!$C$11),"Actual",IF(VALUE(LEFT($E6,4))&gt;YEAR('File Input'!$C$11),"Forecast",IF(VALUE(RIGHT($E6,2))&lt;MONTH('File Input'!$C$11),"Actual","Forecast")))</f>
        <v>Forecast</v>
      </c>
      <c r="D6" s="13" t="str">
        <f>'Inventory Forecast by Month'!$D$5</f>
        <v>RU-Russia</v>
      </c>
      <c r="E6" s="13" t="str">
        <f>TEXT(202105,0)</f>
        <v>202105</v>
      </c>
      <c r="F6" s="13" t="s">
        <v>576</v>
      </c>
      <c r="G6" s="35" t="e">
        <f>IF(ISBLANK(INDEX('Inventory Forecast by Month'!$D$6:$AB$11,MATCH("Beginning Inventory",'Inventory Forecast by Month'!$D$6:$D$11,0),MATCH(Inventory!$E6,'Inventory Forecast by Month'!$D$6:$AB$6,0))),"",INDEX('Inventory Forecast by Month'!$D$6:$AB$11,MATCH("Beginning Inventory",'Inventory Forecast by Month'!$D$6:$D$11,0),MATCH(Inventory!$E6,'Inventory Forecast by Month'!$D$6:$AB$6,0)))</f>
        <v>#N/A</v>
      </c>
      <c r="H6" s="35" t="e">
        <f>IF(ISBLANK(INDEX('Inventory Forecast by Month'!$D$6:$AB$11,MATCH("Arriving Units",'Inventory Forecast by Month'!$D$6:$D$11,0),MATCH(Inventory!$E6,'Inventory Forecast by Month'!$D$6:$AB$6,0))),"",INDEX('Inventory Forecast by Month'!$D$6:$AB$11,MATCH("Arriving Units",'Inventory Forecast by Month'!$D$6:$D$11,0),MATCH(Inventory!$E6,'Inventory Forecast by Month'!$D$6:$AB$6,0)))</f>
        <v>#N/A</v>
      </c>
      <c r="I6" s="35" t="e">
        <f>IF(ISBLANK(INDEX('Inventory Forecast by Month'!$D$6:$AB$11,MATCH("Other",'Inventory Forecast by Month'!$D$6:$D$11,0),MATCH(Inventory!$E6,'Inventory Forecast by Month'!$D$6:$AB$6,0))),"",INDEX('Inventory Forecast by Month'!$D$6:$AB$11,MATCH("Other",'Inventory Forecast by Month'!$D$6:$D$11,0),MATCH(Inventory!$E6,'Inventory Forecast by Month'!$D$6:$AB$6,0)))</f>
        <v>#N/A</v>
      </c>
      <c r="J6" s="35" t="e">
        <f>IF(ISBLANK(INDEX('Inventory Forecast by Month'!$D$6:$AB$11,MATCH("Units Sold to Accounts",'Inventory Forecast by Month'!$D$6:$D$11,0),MATCH(Inventory!$E6,'Inventory Forecast by Month'!$D$6:$AB$6,0))),"",INDEX('Inventory Forecast by Month'!$D$6:$AB$11,MATCH("Units Sold to Accounts",'Inventory Forecast by Month'!$D$6:$D$11,0),MATCH(Inventory!$E6,'Inventory Forecast by Month'!$D$6:$AB$6,0)))</f>
        <v>#N/A</v>
      </c>
      <c r="K6" s="11"/>
      <c r="L6" s="11"/>
    </row>
    <row r="7" spans="1:12">
      <c r="A7" s="13" t="str">
        <f>UsedForPicklists!$C$3</f>
        <v>RUS</v>
      </c>
      <c r="B7" s="13" t="str">
        <f>TEXT('File Input'!$C$11,"yyyymmdd")</f>
        <v>yyyymmdd</v>
      </c>
      <c r="C7" s="37" t="str">
        <f>IF(VALUE(LEFT($E7,4))&lt;YEAR('File Input'!$C$11),"Actual",IF(VALUE(LEFT($E7,4))&gt;YEAR('File Input'!$C$11),"Forecast",IF(VALUE(RIGHT($E7,2))&lt;MONTH('File Input'!$C$11),"Actual","Forecast")))</f>
        <v>Forecast</v>
      </c>
      <c r="D7" s="13" t="str">
        <f>'Inventory Forecast by Month'!$D$5</f>
        <v>RU-Russia</v>
      </c>
      <c r="E7" s="13" t="str">
        <f>TEXT(202106,0)</f>
        <v>202106</v>
      </c>
      <c r="F7" s="13" t="s">
        <v>576</v>
      </c>
      <c r="G7" s="35" t="e">
        <f>IF(ISBLANK(INDEX('Inventory Forecast by Month'!$D$6:$AB$11,MATCH("Beginning Inventory",'Inventory Forecast by Month'!$D$6:$D$11,0),MATCH(Inventory!$E7,'Inventory Forecast by Month'!$D$6:$AB$6,0))),"",INDEX('Inventory Forecast by Month'!$D$6:$AB$11,MATCH("Beginning Inventory",'Inventory Forecast by Month'!$D$6:$D$11,0),MATCH(Inventory!$E7,'Inventory Forecast by Month'!$D$6:$AB$6,0)))</f>
        <v>#N/A</v>
      </c>
      <c r="H7" s="35" t="e">
        <f>IF(ISBLANK(INDEX('Inventory Forecast by Month'!$D$6:$AB$11,MATCH("Arriving Units",'Inventory Forecast by Month'!$D$6:$D$11,0),MATCH(Inventory!$E7,'Inventory Forecast by Month'!$D$6:$AB$6,0))),"",INDEX('Inventory Forecast by Month'!$D$6:$AB$11,MATCH("Arriving Units",'Inventory Forecast by Month'!$D$6:$D$11,0),MATCH(Inventory!$E7,'Inventory Forecast by Month'!$D$6:$AB$6,0)))</f>
        <v>#N/A</v>
      </c>
      <c r="I7" s="35" t="e">
        <f>IF(ISBLANK(INDEX('Inventory Forecast by Month'!$D$6:$AB$11,MATCH("Other",'Inventory Forecast by Month'!$D$6:$D$11,0),MATCH(Inventory!$E7,'Inventory Forecast by Month'!$D$6:$AB$6,0))),"",INDEX('Inventory Forecast by Month'!$D$6:$AB$11,MATCH("Other",'Inventory Forecast by Month'!$D$6:$D$11,0),MATCH(Inventory!$E7,'Inventory Forecast by Month'!$D$6:$AB$6,0)))</f>
        <v>#N/A</v>
      </c>
      <c r="J7" s="35" t="e">
        <f>IF(ISBLANK(INDEX('Inventory Forecast by Month'!$D$6:$AB$11,MATCH("Units Sold to Accounts",'Inventory Forecast by Month'!$D$6:$D$11,0),MATCH(Inventory!$E7,'Inventory Forecast by Month'!$D$6:$AB$6,0))),"",INDEX('Inventory Forecast by Month'!$D$6:$AB$11,MATCH("Units Sold to Accounts",'Inventory Forecast by Month'!$D$6:$D$11,0),MATCH(Inventory!$E7,'Inventory Forecast by Month'!$D$6:$AB$6,0)))</f>
        <v>#N/A</v>
      </c>
      <c r="K7" s="11"/>
      <c r="L7" s="11"/>
    </row>
    <row r="8" spans="1:12">
      <c r="A8" s="13" t="str">
        <f>UsedForPicklists!$C$3</f>
        <v>RUS</v>
      </c>
      <c r="B8" s="13" t="str">
        <f>TEXT('File Input'!$C$11,"yyyymmdd")</f>
        <v>yyyymmdd</v>
      </c>
      <c r="C8" s="37" t="str">
        <f>IF(VALUE(LEFT($E8,4))&lt;YEAR('File Input'!$C$11),"Actual",IF(VALUE(LEFT($E8,4))&gt;YEAR('File Input'!$C$11),"Forecast",IF(VALUE(RIGHT($E8,2))&lt;MONTH('File Input'!$C$11),"Actual","Forecast")))</f>
        <v>Forecast</v>
      </c>
      <c r="D8" s="13" t="str">
        <f>'Inventory Forecast by Month'!$D$5</f>
        <v>RU-Russia</v>
      </c>
      <c r="E8" s="13" t="str">
        <f>TEXT(202107,0)</f>
        <v>202107</v>
      </c>
      <c r="F8" s="13" t="s">
        <v>576</v>
      </c>
      <c r="G8" s="35" t="e">
        <f>IF(ISBLANK(INDEX('Inventory Forecast by Month'!$D$6:$AB$11,MATCH("Beginning Inventory",'Inventory Forecast by Month'!$D$6:$D$11,0),MATCH(Inventory!$E8,'Inventory Forecast by Month'!$D$6:$AB$6,0))),"",INDEX('Inventory Forecast by Month'!$D$6:$AB$11,MATCH("Beginning Inventory",'Inventory Forecast by Month'!$D$6:$D$11,0),MATCH(Inventory!$E8,'Inventory Forecast by Month'!$D$6:$AB$6,0)))</f>
        <v>#N/A</v>
      </c>
      <c r="H8" s="35" t="e">
        <f>IF(ISBLANK(INDEX('Inventory Forecast by Month'!$D$6:$AB$11,MATCH("Arriving Units",'Inventory Forecast by Month'!$D$6:$D$11,0),MATCH(Inventory!$E8,'Inventory Forecast by Month'!$D$6:$AB$6,0))),"",INDEX('Inventory Forecast by Month'!$D$6:$AB$11,MATCH("Arriving Units",'Inventory Forecast by Month'!$D$6:$D$11,0),MATCH(Inventory!$E8,'Inventory Forecast by Month'!$D$6:$AB$6,0)))</f>
        <v>#N/A</v>
      </c>
      <c r="I8" s="35" t="e">
        <f>IF(ISBLANK(INDEX('Inventory Forecast by Month'!$D$6:$AB$11,MATCH("Other",'Inventory Forecast by Month'!$D$6:$D$11,0),MATCH(Inventory!$E8,'Inventory Forecast by Month'!$D$6:$AB$6,0))),"",INDEX('Inventory Forecast by Month'!$D$6:$AB$11,MATCH("Other",'Inventory Forecast by Month'!$D$6:$D$11,0),MATCH(Inventory!$E8,'Inventory Forecast by Month'!$D$6:$AB$6,0)))</f>
        <v>#N/A</v>
      </c>
      <c r="J8" s="35" t="e">
        <f>IF(ISBLANK(INDEX('Inventory Forecast by Month'!$D$6:$AB$11,MATCH("Units Sold to Accounts",'Inventory Forecast by Month'!$D$6:$D$11,0),MATCH(Inventory!$E8,'Inventory Forecast by Month'!$D$6:$AB$6,0))),"",INDEX('Inventory Forecast by Month'!$D$6:$AB$11,MATCH("Units Sold to Accounts",'Inventory Forecast by Month'!$D$6:$D$11,0),MATCH(Inventory!$E8,'Inventory Forecast by Month'!$D$6:$AB$6,0)))</f>
        <v>#N/A</v>
      </c>
      <c r="K8" s="11"/>
      <c r="L8" s="11"/>
    </row>
    <row r="9" spans="1:12">
      <c r="A9" s="13" t="str">
        <f>UsedForPicklists!$C$3</f>
        <v>RUS</v>
      </c>
      <c r="B9" s="13" t="str">
        <f>TEXT('File Input'!$C$11,"yyyymmdd")</f>
        <v>yyyymmdd</v>
      </c>
      <c r="C9" s="37" t="str">
        <f>IF(VALUE(LEFT($E9,4))&lt;YEAR('File Input'!$C$11),"Actual",IF(VALUE(LEFT($E9,4))&gt;YEAR('File Input'!$C$11),"Forecast",IF(VALUE(RIGHT($E9,2))&lt;MONTH('File Input'!$C$11),"Actual","Forecast")))</f>
        <v>Forecast</v>
      </c>
      <c r="D9" s="13" t="str">
        <f>'Inventory Forecast by Month'!$D$5</f>
        <v>RU-Russia</v>
      </c>
      <c r="E9" s="13" t="str">
        <f>TEXT(202108,0)</f>
        <v>202108</v>
      </c>
      <c r="F9" s="13" t="s">
        <v>576</v>
      </c>
      <c r="G9" s="35" t="e">
        <f>IF(ISBLANK(INDEX('Inventory Forecast by Month'!$D$6:$AB$11,MATCH("Beginning Inventory",'Inventory Forecast by Month'!$D$6:$D$11,0),MATCH(Inventory!$E9,'Inventory Forecast by Month'!$D$6:$AB$6,0))),"",INDEX('Inventory Forecast by Month'!$D$6:$AB$11,MATCH("Beginning Inventory",'Inventory Forecast by Month'!$D$6:$D$11,0),MATCH(Inventory!$E9,'Inventory Forecast by Month'!$D$6:$AB$6,0)))</f>
        <v>#N/A</v>
      </c>
      <c r="H9" s="35" t="e">
        <f>IF(ISBLANK(INDEX('Inventory Forecast by Month'!$D$6:$AB$11,MATCH("Arriving Units",'Inventory Forecast by Month'!$D$6:$D$11,0),MATCH(Inventory!$E9,'Inventory Forecast by Month'!$D$6:$AB$6,0))),"",INDEX('Inventory Forecast by Month'!$D$6:$AB$11,MATCH("Arriving Units",'Inventory Forecast by Month'!$D$6:$D$11,0),MATCH(Inventory!$E9,'Inventory Forecast by Month'!$D$6:$AB$6,0)))</f>
        <v>#N/A</v>
      </c>
      <c r="I9" s="35" t="e">
        <f>IF(ISBLANK(INDEX('Inventory Forecast by Month'!$D$6:$AB$11,MATCH("Other",'Inventory Forecast by Month'!$D$6:$D$11,0),MATCH(Inventory!$E9,'Inventory Forecast by Month'!$D$6:$AB$6,0))),"",INDEX('Inventory Forecast by Month'!$D$6:$AB$11,MATCH("Other",'Inventory Forecast by Month'!$D$6:$D$11,0),MATCH(Inventory!$E9,'Inventory Forecast by Month'!$D$6:$AB$6,0)))</f>
        <v>#N/A</v>
      </c>
      <c r="J9" s="35" t="e">
        <f>IF(ISBLANK(INDEX('Inventory Forecast by Month'!$D$6:$AB$11,MATCH("Units Sold to Accounts",'Inventory Forecast by Month'!$D$6:$D$11,0),MATCH(Inventory!$E9,'Inventory Forecast by Month'!$D$6:$AB$6,0))),"",INDEX('Inventory Forecast by Month'!$D$6:$AB$11,MATCH("Units Sold to Accounts",'Inventory Forecast by Month'!$D$6:$D$11,0),MATCH(Inventory!$E9,'Inventory Forecast by Month'!$D$6:$AB$6,0)))</f>
        <v>#N/A</v>
      </c>
      <c r="K9" s="11"/>
      <c r="L9" s="11"/>
    </row>
    <row r="10" spans="1:12">
      <c r="A10" s="13" t="str">
        <f>UsedForPicklists!$C$3</f>
        <v>RUS</v>
      </c>
      <c r="B10" s="13" t="str">
        <f>TEXT('File Input'!$C$11,"yyyymmdd")</f>
        <v>yyyymmdd</v>
      </c>
      <c r="C10" s="37" t="str">
        <f>IF(VALUE(LEFT($E10,4))&lt;YEAR('File Input'!$C$11),"Actual",IF(VALUE(LEFT($E10,4))&gt;YEAR('File Input'!$C$11),"Forecast",IF(VALUE(RIGHT($E10,2))&lt;MONTH('File Input'!$C$11),"Actual","Forecast")))</f>
        <v>Forecast</v>
      </c>
      <c r="D10" s="13" t="str">
        <f>'Inventory Forecast by Month'!$D$5</f>
        <v>RU-Russia</v>
      </c>
      <c r="E10" s="13" t="str">
        <f>TEXT(202109,0)</f>
        <v>202109</v>
      </c>
      <c r="F10" s="13" t="s">
        <v>576</v>
      </c>
      <c r="G10" s="35" t="e">
        <f>IF(ISBLANK(INDEX('Inventory Forecast by Month'!$D$6:$AB$11,MATCH("Beginning Inventory",'Inventory Forecast by Month'!$D$6:$D$11,0),MATCH(Inventory!$E10,'Inventory Forecast by Month'!$D$6:$AB$6,0))),"",INDEX('Inventory Forecast by Month'!$D$6:$AB$11,MATCH("Beginning Inventory",'Inventory Forecast by Month'!$D$6:$D$11,0),MATCH(Inventory!$E10,'Inventory Forecast by Month'!$D$6:$AB$6,0)))</f>
        <v>#N/A</v>
      </c>
      <c r="H10" s="35" t="e">
        <f>IF(ISBLANK(INDEX('Inventory Forecast by Month'!$D$6:$AB$11,MATCH("Arriving Units",'Inventory Forecast by Month'!$D$6:$D$11,0),MATCH(Inventory!$E10,'Inventory Forecast by Month'!$D$6:$AB$6,0))),"",INDEX('Inventory Forecast by Month'!$D$6:$AB$11,MATCH("Arriving Units",'Inventory Forecast by Month'!$D$6:$D$11,0),MATCH(Inventory!$E10,'Inventory Forecast by Month'!$D$6:$AB$6,0)))</f>
        <v>#N/A</v>
      </c>
      <c r="I10" s="35" t="e">
        <f>IF(ISBLANK(INDEX('Inventory Forecast by Month'!$D$6:$AB$11,MATCH("Other",'Inventory Forecast by Month'!$D$6:$D$11,0),MATCH(Inventory!$E10,'Inventory Forecast by Month'!$D$6:$AB$6,0))),"",INDEX('Inventory Forecast by Month'!$D$6:$AB$11,MATCH("Other",'Inventory Forecast by Month'!$D$6:$D$11,0),MATCH(Inventory!$E10,'Inventory Forecast by Month'!$D$6:$AB$6,0)))</f>
        <v>#N/A</v>
      </c>
      <c r="J10" s="35" t="e">
        <f>IF(ISBLANK(INDEX('Inventory Forecast by Month'!$D$6:$AB$11,MATCH("Units Sold to Accounts",'Inventory Forecast by Month'!$D$6:$D$11,0),MATCH(Inventory!$E10,'Inventory Forecast by Month'!$D$6:$AB$6,0))),"",INDEX('Inventory Forecast by Month'!$D$6:$AB$11,MATCH("Units Sold to Accounts",'Inventory Forecast by Month'!$D$6:$D$11,0),MATCH(Inventory!$E10,'Inventory Forecast by Month'!$D$6:$AB$6,0)))</f>
        <v>#N/A</v>
      </c>
      <c r="K10" s="11"/>
      <c r="L10" s="11"/>
    </row>
    <row r="11" spans="1:12">
      <c r="A11" s="13" t="str">
        <f>UsedForPicklists!$C$3</f>
        <v>RUS</v>
      </c>
      <c r="B11" s="13" t="str">
        <f>TEXT('File Input'!$C$11,"yyyymmdd")</f>
        <v>yyyymmdd</v>
      </c>
      <c r="C11" s="37" t="str">
        <f>IF(VALUE(LEFT($E11,4))&lt;YEAR('File Input'!$C$11),"Actual",IF(VALUE(LEFT($E11,4))&gt;YEAR('File Input'!$C$11),"Forecast",IF(VALUE(RIGHT($E11,2))&lt;MONTH('File Input'!$C$11),"Actual","Forecast")))</f>
        <v>Forecast</v>
      </c>
      <c r="D11" s="13" t="str">
        <f>'Inventory Forecast by Month'!$D$5</f>
        <v>RU-Russia</v>
      </c>
      <c r="E11" s="13" t="str">
        <f>TEXT(202110,0)</f>
        <v>202110</v>
      </c>
      <c r="F11" s="13" t="s">
        <v>576</v>
      </c>
      <c r="G11" s="35" t="e">
        <f>IF(ISBLANK(INDEX('Inventory Forecast by Month'!$D$6:$AB$11,MATCH("Beginning Inventory",'Inventory Forecast by Month'!$D$6:$D$11,0),MATCH(Inventory!$E11,'Inventory Forecast by Month'!$D$6:$AB$6,0))),"",INDEX('Inventory Forecast by Month'!$D$6:$AB$11,MATCH("Beginning Inventory",'Inventory Forecast by Month'!$D$6:$D$11,0),MATCH(Inventory!$E11,'Inventory Forecast by Month'!$D$6:$AB$6,0)))</f>
        <v>#N/A</v>
      </c>
      <c r="H11" s="35" t="e">
        <f>IF(ISBLANK(INDEX('Inventory Forecast by Month'!$D$6:$AB$11,MATCH("Arriving Units",'Inventory Forecast by Month'!$D$6:$D$11,0),MATCH(Inventory!$E11,'Inventory Forecast by Month'!$D$6:$AB$6,0))),"",INDEX('Inventory Forecast by Month'!$D$6:$AB$11,MATCH("Arriving Units",'Inventory Forecast by Month'!$D$6:$D$11,0),MATCH(Inventory!$E11,'Inventory Forecast by Month'!$D$6:$AB$6,0)))</f>
        <v>#N/A</v>
      </c>
      <c r="I11" s="35" t="e">
        <f>IF(ISBLANK(INDEX('Inventory Forecast by Month'!$D$6:$AB$11,MATCH("Other",'Inventory Forecast by Month'!$D$6:$D$11,0),MATCH(Inventory!$E11,'Inventory Forecast by Month'!$D$6:$AB$6,0))),"",INDEX('Inventory Forecast by Month'!$D$6:$AB$11,MATCH("Other",'Inventory Forecast by Month'!$D$6:$D$11,0),MATCH(Inventory!$E11,'Inventory Forecast by Month'!$D$6:$AB$6,0)))</f>
        <v>#N/A</v>
      </c>
      <c r="J11" s="35" t="e">
        <f>IF(ISBLANK(INDEX('Inventory Forecast by Month'!$D$6:$AB$11,MATCH("Units Sold to Accounts",'Inventory Forecast by Month'!$D$6:$D$11,0),MATCH(Inventory!$E11,'Inventory Forecast by Month'!$D$6:$AB$6,0))),"",INDEX('Inventory Forecast by Month'!$D$6:$AB$11,MATCH("Units Sold to Accounts",'Inventory Forecast by Month'!$D$6:$D$11,0),MATCH(Inventory!$E11,'Inventory Forecast by Month'!$D$6:$AB$6,0)))</f>
        <v>#N/A</v>
      </c>
      <c r="K11" s="11"/>
      <c r="L11" s="11"/>
    </row>
    <row r="12" spans="1:12">
      <c r="A12" s="13" t="str">
        <f>UsedForPicklists!$C$3</f>
        <v>RUS</v>
      </c>
      <c r="B12" s="13" t="str">
        <f>TEXT('File Input'!$C$11,"yyyymmdd")</f>
        <v>yyyymmdd</v>
      </c>
      <c r="C12" s="37" t="str">
        <f>IF(VALUE(LEFT($E12,4))&lt;YEAR('File Input'!$C$11),"Actual",IF(VALUE(LEFT($E12,4))&gt;YEAR('File Input'!$C$11),"Forecast",IF(VALUE(RIGHT($E12,2))&lt;MONTH('File Input'!$C$11),"Actual","Forecast")))</f>
        <v>Forecast</v>
      </c>
      <c r="D12" s="13" t="str">
        <f>'Inventory Forecast by Month'!$D$5</f>
        <v>RU-Russia</v>
      </c>
      <c r="E12" s="13" t="str">
        <f>TEXT(202111,0)</f>
        <v>202111</v>
      </c>
      <c r="F12" s="13" t="s">
        <v>576</v>
      </c>
      <c r="G12" s="35" t="e">
        <f>IF(ISBLANK(INDEX('Inventory Forecast by Month'!$D$6:$AB$11,MATCH("Beginning Inventory",'Inventory Forecast by Month'!$D$6:$D$11,0),MATCH(Inventory!$E12,'Inventory Forecast by Month'!$D$6:$AB$6,0))),"",INDEX('Inventory Forecast by Month'!$D$6:$AB$11,MATCH("Beginning Inventory",'Inventory Forecast by Month'!$D$6:$D$11,0),MATCH(Inventory!$E12,'Inventory Forecast by Month'!$D$6:$AB$6,0)))</f>
        <v>#N/A</v>
      </c>
      <c r="H12" s="35" t="e">
        <f>IF(ISBLANK(INDEX('Inventory Forecast by Month'!$D$6:$AB$11,MATCH("Arriving Units",'Inventory Forecast by Month'!$D$6:$D$11,0),MATCH(Inventory!$E12,'Inventory Forecast by Month'!$D$6:$AB$6,0))),"",INDEX('Inventory Forecast by Month'!$D$6:$AB$11,MATCH("Arriving Units",'Inventory Forecast by Month'!$D$6:$D$11,0),MATCH(Inventory!$E12,'Inventory Forecast by Month'!$D$6:$AB$6,0)))</f>
        <v>#N/A</v>
      </c>
      <c r="I12" s="35" t="e">
        <f>IF(ISBLANK(INDEX('Inventory Forecast by Month'!$D$6:$AB$11,MATCH("Other",'Inventory Forecast by Month'!$D$6:$D$11,0),MATCH(Inventory!$E12,'Inventory Forecast by Month'!$D$6:$AB$6,0))),"",INDEX('Inventory Forecast by Month'!$D$6:$AB$11,MATCH("Other",'Inventory Forecast by Month'!$D$6:$D$11,0),MATCH(Inventory!$E12,'Inventory Forecast by Month'!$D$6:$AB$6,0)))</f>
        <v>#N/A</v>
      </c>
      <c r="J12" s="35" t="e">
        <f>IF(ISBLANK(INDEX('Inventory Forecast by Month'!$D$6:$AB$11,MATCH("Units Sold to Accounts",'Inventory Forecast by Month'!$D$6:$D$11,0),MATCH(Inventory!$E12,'Inventory Forecast by Month'!$D$6:$AB$6,0))),"",INDEX('Inventory Forecast by Month'!$D$6:$AB$11,MATCH("Units Sold to Accounts",'Inventory Forecast by Month'!$D$6:$D$11,0),MATCH(Inventory!$E12,'Inventory Forecast by Month'!$D$6:$AB$6,0)))</f>
        <v>#N/A</v>
      </c>
      <c r="K12" s="11"/>
      <c r="L12" s="11"/>
    </row>
    <row r="13" spans="1:12">
      <c r="A13" s="13" t="str">
        <f>UsedForPicklists!$C$3</f>
        <v>RUS</v>
      </c>
      <c r="B13" s="13" t="str">
        <f>TEXT('File Input'!$C$11,"yyyymmdd")</f>
        <v>yyyymmdd</v>
      </c>
      <c r="C13" s="37" t="str">
        <f>IF(VALUE(LEFT($E13,4))&lt;YEAR('File Input'!$C$11),"Actual",IF(VALUE(LEFT($E13,4))&gt;YEAR('File Input'!$C$11),"Forecast",IF(VALUE(RIGHT($E13,2))&lt;MONTH('File Input'!$C$11),"Actual","Forecast")))</f>
        <v>Forecast</v>
      </c>
      <c r="D13" s="13" t="str">
        <f>'Inventory Forecast by Month'!$D$5</f>
        <v>RU-Russia</v>
      </c>
      <c r="E13" s="13" t="str">
        <f>TEXT(202112,0)</f>
        <v>202112</v>
      </c>
      <c r="F13" s="13" t="s">
        <v>576</v>
      </c>
      <c r="G13" s="35" t="e">
        <f>IF(ISBLANK(INDEX('Inventory Forecast by Month'!$D$6:$AB$11,MATCH("Beginning Inventory",'Inventory Forecast by Month'!$D$6:$D$11,0),MATCH(Inventory!$E13,'Inventory Forecast by Month'!$D$6:$AB$6,0))),"",INDEX('Inventory Forecast by Month'!$D$6:$AB$11,MATCH("Beginning Inventory",'Inventory Forecast by Month'!$D$6:$D$11,0),MATCH(Inventory!$E13,'Inventory Forecast by Month'!$D$6:$AB$6,0)))</f>
        <v>#N/A</v>
      </c>
      <c r="H13" s="35" t="e">
        <f>IF(ISBLANK(INDEX('Inventory Forecast by Month'!$D$6:$AB$11,MATCH("Arriving Units",'Inventory Forecast by Month'!$D$6:$D$11,0),MATCH(Inventory!$E13,'Inventory Forecast by Month'!$D$6:$AB$6,0))),"",INDEX('Inventory Forecast by Month'!$D$6:$AB$11,MATCH("Arriving Units",'Inventory Forecast by Month'!$D$6:$D$11,0),MATCH(Inventory!$E13,'Inventory Forecast by Month'!$D$6:$AB$6,0)))</f>
        <v>#N/A</v>
      </c>
      <c r="I13" s="35" t="e">
        <f>IF(ISBLANK(INDEX('Inventory Forecast by Month'!$D$6:$AB$11,MATCH("Other",'Inventory Forecast by Month'!$D$6:$D$11,0),MATCH(Inventory!$E13,'Inventory Forecast by Month'!$D$6:$AB$6,0))),"",INDEX('Inventory Forecast by Month'!$D$6:$AB$11,MATCH("Other",'Inventory Forecast by Month'!$D$6:$D$11,0),MATCH(Inventory!$E13,'Inventory Forecast by Month'!$D$6:$AB$6,0)))</f>
        <v>#N/A</v>
      </c>
      <c r="J13" s="35" t="e">
        <f>IF(ISBLANK(INDEX('Inventory Forecast by Month'!$D$6:$AB$11,MATCH("Units Sold to Accounts",'Inventory Forecast by Month'!$D$6:$D$11,0),MATCH(Inventory!$E13,'Inventory Forecast by Month'!$D$6:$AB$6,0))),"",INDEX('Inventory Forecast by Month'!$D$6:$AB$11,MATCH("Units Sold to Accounts",'Inventory Forecast by Month'!$D$6:$D$11,0),MATCH(Inventory!$E13,'Inventory Forecast by Month'!$D$6:$AB$6,0)))</f>
        <v>#N/A</v>
      </c>
      <c r="K13" s="11"/>
      <c r="L13" s="11"/>
    </row>
    <row r="14" spans="1:12">
      <c r="A14" s="13" t="str">
        <f>UsedForPicklists!$C$3</f>
        <v>RUS</v>
      </c>
      <c r="B14" s="13" t="str">
        <f>TEXT('File Input'!$C$11,"yyyymmdd")</f>
        <v>yyyymmdd</v>
      </c>
      <c r="C14" s="37" t="str">
        <f>IF(VALUE(LEFT($E14,4))&lt;YEAR('File Input'!$C$11),"Actual",IF(VALUE(LEFT($E14,4))&gt;YEAR('File Input'!$C$11),"Forecast",IF(VALUE(RIGHT($E14,2))&lt;MONTH('File Input'!$C$11),"Actual","Forecast")))</f>
        <v>Forecast</v>
      </c>
      <c r="D14" s="13" t="str">
        <f>'Inventory Forecast by Month'!$D$5</f>
        <v>RU-Russia</v>
      </c>
      <c r="E14" s="13" t="str">
        <f>TEXT(202201,0)</f>
        <v>202201</v>
      </c>
      <c r="F14" s="13" t="s">
        <v>576</v>
      </c>
      <c r="G14" s="35" t="e">
        <f>IF(ISBLANK(INDEX('Inventory Forecast by Month'!$D$6:$AB$11,MATCH("Beginning Inventory",'Inventory Forecast by Month'!$D$6:$D$11,0),MATCH(Inventory!$E14,'Inventory Forecast by Month'!$D$6:$AB$6,0))),"",INDEX('Inventory Forecast by Month'!$D$6:$AB$11,MATCH("Beginning Inventory",'Inventory Forecast by Month'!$D$6:$D$11,0),MATCH(Inventory!$E14,'Inventory Forecast by Month'!$D$6:$AB$6,0)))</f>
        <v>#N/A</v>
      </c>
      <c r="H14" s="35" t="e">
        <f>IF(ISBLANK(INDEX('Inventory Forecast by Month'!$D$6:$AB$11,MATCH("Arriving Units",'Inventory Forecast by Month'!$D$6:$D$11,0),MATCH(Inventory!$E14,'Inventory Forecast by Month'!$D$6:$AB$6,0))),"",INDEX('Inventory Forecast by Month'!$D$6:$AB$11,MATCH("Arriving Units",'Inventory Forecast by Month'!$D$6:$D$11,0),MATCH(Inventory!$E14,'Inventory Forecast by Month'!$D$6:$AB$6,0)))</f>
        <v>#N/A</v>
      </c>
      <c r="I14" s="35" t="e">
        <f>IF(ISBLANK(INDEX('Inventory Forecast by Month'!$D$6:$AB$11,MATCH("Other",'Inventory Forecast by Month'!$D$6:$D$11,0),MATCH(Inventory!$E14,'Inventory Forecast by Month'!$D$6:$AB$6,0))),"",INDEX('Inventory Forecast by Month'!$D$6:$AB$11,MATCH("Other",'Inventory Forecast by Month'!$D$6:$D$11,0),MATCH(Inventory!$E14,'Inventory Forecast by Month'!$D$6:$AB$6,0)))</f>
        <v>#N/A</v>
      </c>
      <c r="J14" s="35" t="e">
        <f>IF(ISBLANK(INDEX('Inventory Forecast by Month'!$D$6:$AB$11,MATCH("Units Sold to Accounts",'Inventory Forecast by Month'!$D$6:$D$11,0),MATCH(Inventory!$E14,'Inventory Forecast by Month'!$D$6:$AB$6,0))),"",INDEX('Inventory Forecast by Month'!$D$6:$AB$11,MATCH("Units Sold to Accounts",'Inventory Forecast by Month'!$D$6:$D$11,0),MATCH(Inventory!$E14,'Inventory Forecast by Month'!$D$6:$AB$6,0)))</f>
        <v>#N/A</v>
      </c>
      <c r="K14" s="11"/>
      <c r="L14" s="11"/>
    </row>
    <row r="15" spans="1:12">
      <c r="A15" s="13" t="str">
        <f>UsedForPicklists!$C$3</f>
        <v>RUS</v>
      </c>
      <c r="B15" s="13" t="str">
        <f>TEXT('File Input'!$C$11,"yyyymmdd")</f>
        <v>yyyymmdd</v>
      </c>
      <c r="C15" s="37" t="str">
        <f>IF(VALUE(LEFT($E15,4))&lt;YEAR('File Input'!$C$11),"Actual",IF(VALUE(LEFT($E15,4))&gt;YEAR('File Input'!$C$11),"Forecast",IF(VALUE(RIGHT($E15,2))&lt;MONTH('File Input'!$C$11),"Actual","Forecast")))</f>
        <v>Forecast</v>
      </c>
      <c r="D15" s="13" t="str">
        <f>'Inventory Forecast by Month'!$D$5</f>
        <v>RU-Russia</v>
      </c>
      <c r="E15" s="13" t="str">
        <f>TEXT(202202,0)</f>
        <v>202202</v>
      </c>
      <c r="F15" s="13" t="s">
        <v>576</v>
      </c>
      <c r="G15" s="35" t="e">
        <f>IF(ISBLANK(INDEX('Inventory Forecast by Month'!$D$6:$AB$11,MATCH("Beginning Inventory",'Inventory Forecast by Month'!$D$6:$D$11,0),MATCH(Inventory!$E15,'Inventory Forecast by Month'!$D$6:$AB$6,0))),"",INDEX('Inventory Forecast by Month'!$D$6:$AB$11,MATCH("Beginning Inventory",'Inventory Forecast by Month'!$D$6:$D$11,0),MATCH(Inventory!$E15,'Inventory Forecast by Month'!$D$6:$AB$6,0)))</f>
        <v>#N/A</v>
      </c>
      <c r="H15" s="35" t="e">
        <f>IF(ISBLANK(INDEX('Inventory Forecast by Month'!$D$6:$AB$11,MATCH("Arriving Units",'Inventory Forecast by Month'!$D$6:$D$11,0),MATCH(Inventory!$E15,'Inventory Forecast by Month'!$D$6:$AB$6,0))),"",INDEX('Inventory Forecast by Month'!$D$6:$AB$11,MATCH("Arriving Units",'Inventory Forecast by Month'!$D$6:$D$11,0),MATCH(Inventory!$E15,'Inventory Forecast by Month'!$D$6:$AB$6,0)))</f>
        <v>#N/A</v>
      </c>
      <c r="I15" s="35" t="e">
        <f>IF(ISBLANK(INDEX('Inventory Forecast by Month'!$D$6:$AB$11,MATCH("Other",'Inventory Forecast by Month'!$D$6:$D$11,0),MATCH(Inventory!$E15,'Inventory Forecast by Month'!$D$6:$AB$6,0))),"",INDEX('Inventory Forecast by Month'!$D$6:$AB$11,MATCH("Other",'Inventory Forecast by Month'!$D$6:$D$11,0),MATCH(Inventory!$E15,'Inventory Forecast by Month'!$D$6:$AB$6,0)))</f>
        <v>#N/A</v>
      </c>
      <c r="J15" s="35" t="e">
        <f>IF(ISBLANK(INDEX('Inventory Forecast by Month'!$D$6:$AB$11,MATCH("Units Sold to Accounts",'Inventory Forecast by Month'!$D$6:$D$11,0),MATCH(Inventory!$E15,'Inventory Forecast by Month'!$D$6:$AB$6,0))),"",INDEX('Inventory Forecast by Month'!$D$6:$AB$11,MATCH("Units Sold to Accounts",'Inventory Forecast by Month'!$D$6:$D$11,0),MATCH(Inventory!$E15,'Inventory Forecast by Month'!$D$6:$AB$6,0)))</f>
        <v>#N/A</v>
      </c>
      <c r="K15" s="11"/>
      <c r="L15" s="11"/>
    </row>
    <row r="16" spans="1:12">
      <c r="A16" s="13" t="str">
        <f>UsedForPicklists!$C$3</f>
        <v>RUS</v>
      </c>
      <c r="B16" s="13" t="str">
        <f>TEXT('File Input'!$C$11,"yyyymmdd")</f>
        <v>yyyymmdd</v>
      </c>
      <c r="C16" s="37" t="str">
        <f>IF(VALUE(LEFT($E16,4))&lt;YEAR('File Input'!$C$11),"Actual",IF(VALUE(LEFT($E16,4))&gt;YEAR('File Input'!$C$11),"Forecast",IF(VALUE(RIGHT($E16,2))&lt;MONTH('File Input'!$C$11),"Actual","Forecast")))</f>
        <v>Forecast</v>
      </c>
      <c r="D16" s="13" t="str">
        <f>'Inventory Forecast by Month'!$D$5</f>
        <v>RU-Russia</v>
      </c>
      <c r="E16" s="13" t="str">
        <f>TEXT(202203,0)</f>
        <v>202203</v>
      </c>
      <c r="F16" s="13" t="s">
        <v>576</v>
      </c>
      <c r="G16" s="35" t="e">
        <f>IF(ISBLANK(INDEX('Inventory Forecast by Month'!$D$6:$AB$11,MATCH("Beginning Inventory",'Inventory Forecast by Month'!$D$6:$D$11,0),MATCH(Inventory!$E16,'Inventory Forecast by Month'!$D$6:$AB$6,0))),"",INDEX('Inventory Forecast by Month'!$D$6:$AB$11,MATCH("Beginning Inventory",'Inventory Forecast by Month'!$D$6:$D$11,0),MATCH(Inventory!$E16,'Inventory Forecast by Month'!$D$6:$AB$6,0)))</f>
        <v>#N/A</v>
      </c>
      <c r="H16" s="35" t="e">
        <f>IF(ISBLANK(INDEX('Inventory Forecast by Month'!$D$6:$AB$11,MATCH("Arriving Units",'Inventory Forecast by Month'!$D$6:$D$11,0),MATCH(Inventory!$E16,'Inventory Forecast by Month'!$D$6:$AB$6,0))),"",INDEX('Inventory Forecast by Month'!$D$6:$AB$11,MATCH("Arriving Units",'Inventory Forecast by Month'!$D$6:$D$11,0),MATCH(Inventory!$E16,'Inventory Forecast by Month'!$D$6:$AB$6,0)))</f>
        <v>#N/A</v>
      </c>
      <c r="I16" s="35" t="e">
        <f>IF(ISBLANK(INDEX('Inventory Forecast by Month'!$D$6:$AB$11,MATCH("Other",'Inventory Forecast by Month'!$D$6:$D$11,0),MATCH(Inventory!$E16,'Inventory Forecast by Month'!$D$6:$AB$6,0))),"",INDEX('Inventory Forecast by Month'!$D$6:$AB$11,MATCH("Other",'Inventory Forecast by Month'!$D$6:$D$11,0),MATCH(Inventory!$E16,'Inventory Forecast by Month'!$D$6:$AB$6,0)))</f>
        <v>#N/A</v>
      </c>
      <c r="J16" s="35" t="e">
        <f>IF(ISBLANK(INDEX('Inventory Forecast by Month'!$D$6:$AB$11,MATCH("Units Sold to Accounts",'Inventory Forecast by Month'!$D$6:$D$11,0),MATCH(Inventory!$E16,'Inventory Forecast by Month'!$D$6:$AB$6,0))),"",INDEX('Inventory Forecast by Month'!$D$6:$AB$11,MATCH("Units Sold to Accounts",'Inventory Forecast by Month'!$D$6:$D$11,0),MATCH(Inventory!$E16,'Inventory Forecast by Month'!$D$6:$AB$6,0)))</f>
        <v>#N/A</v>
      </c>
      <c r="K16" s="11"/>
      <c r="L16" s="11"/>
    </row>
    <row r="17" spans="1:12">
      <c r="A17" s="13" t="str">
        <f>UsedForPicklists!$C$3</f>
        <v>RUS</v>
      </c>
      <c r="B17" s="13" t="str">
        <f>TEXT('File Input'!$C$11,"yyyymmdd")</f>
        <v>yyyymmdd</v>
      </c>
      <c r="C17" s="37" t="str">
        <f>IF(VALUE(LEFT($E17,4))&lt;YEAR('File Input'!$C$11),"Actual",IF(VALUE(LEFT($E17,4))&gt;YEAR('File Input'!$C$11),"Forecast",IF(VALUE(RIGHT($E17,2))&lt;MONTH('File Input'!$C$11),"Actual","Forecast")))</f>
        <v>Forecast</v>
      </c>
      <c r="D17" s="13" t="str">
        <f>'Inventory Forecast by Month'!$D$5</f>
        <v>RU-Russia</v>
      </c>
      <c r="E17" s="13" t="str">
        <f>TEXT(202204,0)</f>
        <v>202204</v>
      </c>
      <c r="F17" s="13" t="s">
        <v>576</v>
      </c>
      <c r="G17" s="35" t="e">
        <f>IF(ISBLANK(INDEX('Inventory Forecast by Month'!$D$6:$AB$11,MATCH("Beginning Inventory",'Inventory Forecast by Month'!$D$6:$D$11,0),MATCH(Inventory!$E17,'Inventory Forecast by Month'!$D$6:$AB$6,0))),"",INDEX('Inventory Forecast by Month'!$D$6:$AB$11,MATCH("Beginning Inventory",'Inventory Forecast by Month'!$D$6:$D$11,0),MATCH(Inventory!$E17,'Inventory Forecast by Month'!$D$6:$AB$6,0)))</f>
        <v>#N/A</v>
      </c>
      <c r="H17" s="35" t="e">
        <f>IF(ISBLANK(INDEX('Inventory Forecast by Month'!$D$6:$AB$11,MATCH("Arriving Units",'Inventory Forecast by Month'!$D$6:$D$11,0),MATCH(Inventory!$E17,'Inventory Forecast by Month'!$D$6:$AB$6,0))),"",INDEX('Inventory Forecast by Month'!$D$6:$AB$11,MATCH("Arriving Units",'Inventory Forecast by Month'!$D$6:$D$11,0),MATCH(Inventory!$E17,'Inventory Forecast by Month'!$D$6:$AB$6,0)))</f>
        <v>#N/A</v>
      </c>
      <c r="I17" s="35" t="e">
        <f>IF(ISBLANK(INDEX('Inventory Forecast by Month'!$D$6:$AB$11,MATCH("Other",'Inventory Forecast by Month'!$D$6:$D$11,0),MATCH(Inventory!$E17,'Inventory Forecast by Month'!$D$6:$AB$6,0))),"",INDEX('Inventory Forecast by Month'!$D$6:$AB$11,MATCH("Other",'Inventory Forecast by Month'!$D$6:$D$11,0),MATCH(Inventory!$E17,'Inventory Forecast by Month'!$D$6:$AB$6,0)))</f>
        <v>#N/A</v>
      </c>
      <c r="J17" s="35" t="e">
        <f>IF(ISBLANK(INDEX('Inventory Forecast by Month'!$D$6:$AB$11,MATCH("Units Sold to Accounts",'Inventory Forecast by Month'!$D$6:$D$11,0),MATCH(Inventory!$E17,'Inventory Forecast by Month'!$D$6:$AB$6,0))),"",INDEX('Inventory Forecast by Month'!$D$6:$AB$11,MATCH("Units Sold to Accounts",'Inventory Forecast by Month'!$D$6:$D$11,0),MATCH(Inventory!$E17,'Inventory Forecast by Month'!$D$6:$AB$6,0)))</f>
        <v>#N/A</v>
      </c>
      <c r="K17" s="11"/>
      <c r="L17" s="11"/>
    </row>
    <row r="18" spans="1:12">
      <c r="A18" s="13" t="str">
        <f>UsedForPicklists!$C$3</f>
        <v>RUS</v>
      </c>
      <c r="B18" s="13" t="str">
        <f>TEXT('File Input'!$C$11,"yyyymmdd")</f>
        <v>yyyymmdd</v>
      </c>
      <c r="C18" s="37" t="str">
        <f>IF(VALUE(LEFT($E18,4))&lt;YEAR('File Input'!$C$11),"Actual",IF(VALUE(LEFT($E18,4))&gt;YEAR('File Input'!$C$11),"Forecast",IF(VALUE(RIGHT($E18,2))&lt;MONTH('File Input'!$C$11),"Actual","Forecast")))</f>
        <v>Forecast</v>
      </c>
      <c r="D18" s="13" t="str">
        <f>'Inventory Forecast by Month'!$D$5</f>
        <v>RU-Russia</v>
      </c>
      <c r="E18" s="13" t="str">
        <f>TEXT(202205,0)</f>
        <v>202205</v>
      </c>
      <c r="F18" s="13" t="s">
        <v>576</v>
      </c>
      <c r="G18" s="35" t="e">
        <f>IF(ISBLANK(INDEX('Inventory Forecast by Month'!$D$6:$AB$11,MATCH("Beginning Inventory",'Inventory Forecast by Month'!$D$6:$D$11,0),MATCH(Inventory!$E18,'Inventory Forecast by Month'!$D$6:$AB$6,0))),"",INDEX('Inventory Forecast by Month'!$D$6:$AB$11,MATCH("Beginning Inventory",'Inventory Forecast by Month'!$D$6:$D$11,0),MATCH(Inventory!$E18,'Inventory Forecast by Month'!$D$6:$AB$6,0)))</f>
        <v>#N/A</v>
      </c>
      <c r="H18" s="35" t="e">
        <f>IF(ISBLANK(INDEX('Inventory Forecast by Month'!$D$6:$AB$11,MATCH("Arriving Units",'Inventory Forecast by Month'!$D$6:$D$11,0),MATCH(Inventory!$E18,'Inventory Forecast by Month'!$D$6:$AB$6,0))),"",INDEX('Inventory Forecast by Month'!$D$6:$AB$11,MATCH("Arriving Units",'Inventory Forecast by Month'!$D$6:$D$11,0),MATCH(Inventory!$E18,'Inventory Forecast by Month'!$D$6:$AB$6,0)))</f>
        <v>#N/A</v>
      </c>
      <c r="I18" s="35" t="e">
        <f>IF(ISBLANK(INDEX('Inventory Forecast by Month'!$D$6:$AB$11,MATCH("Other",'Inventory Forecast by Month'!$D$6:$D$11,0),MATCH(Inventory!$E18,'Inventory Forecast by Month'!$D$6:$AB$6,0))),"",INDEX('Inventory Forecast by Month'!$D$6:$AB$11,MATCH("Other",'Inventory Forecast by Month'!$D$6:$D$11,0),MATCH(Inventory!$E18,'Inventory Forecast by Month'!$D$6:$AB$6,0)))</f>
        <v>#N/A</v>
      </c>
      <c r="J18" s="35" t="e">
        <f>IF(ISBLANK(INDEX('Inventory Forecast by Month'!$D$6:$AB$11,MATCH("Units Sold to Accounts",'Inventory Forecast by Month'!$D$6:$D$11,0),MATCH(Inventory!$E18,'Inventory Forecast by Month'!$D$6:$AB$6,0))),"",INDEX('Inventory Forecast by Month'!$D$6:$AB$11,MATCH("Units Sold to Accounts",'Inventory Forecast by Month'!$D$6:$D$11,0),MATCH(Inventory!$E18,'Inventory Forecast by Month'!$D$6:$AB$6,0)))</f>
        <v>#N/A</v>
      </c>
      <c r="K18" s="11"/>
      <c r="L18" s="11"/>
    </row>
    <row r="19" spans="1:12">
      <c r="A19" s="13" t="str">
        <f>UsedForPicklists!$C$3</f>
        <v>RUS</v>
      </c>
      <c r="B19" s="13" t="str">
        <f>TEXT('File Input'!$C$11,"yyyymmdd")</f>
        <v>yyyymmdd</v>
      </c>
      <c r="C19" s="37" t="str">
        <f>IF(VALUE(LEFT($E19,4))&lt;YEAR('File Input'!$C$11),"Actual",IF(VALUE(LEFT($E19,4))&gt;YEAR('File Input'!$C$11),"Forecast",IF(VALUE(RIGHT($E19,2))&lt;MONTH('File Input'!$C$11),"Actual","Forecast")))</f>
        <v>Forecast</v>
      </c>
      <c r="D19" s="13" t="str">
        <f>'Inventory Forecast by Month'!$D$5</f>
        <v>RU-Russia</v>
      </c>
      <c r="E19" s="13" t="str">
        <f>TEXT(202206,0)</f>
        <v>202206</v>
      </c>
      <c r="F19" s="13" t="s">
        <v>576</v>
      </c>
      <c r="G19" s="35" t="e">
        <f>IF(ISBLANK(INDEX('Inventory Forecast by Month'!$D$6:$AB$11,MATCH("Beginning Inventory",'Inventory Forecast by Month'!$D$6:$D$11,0),MATCH(Inventory!$E19,'Inventory Forecast by Month'!$D$6:$AB$6,0))),"",INDEX('Inventory Forecast by Month'!$D$6:$AB$11,MATCH("Beginning Inventory",'Inventory Forecast by Month'!$D$6:$D$11,0),MATCH(Inventory!$E19,'Inventory Forecast by Month'!$D$6:$AB$6,0)))</f>
        <v>#N/A</v>
      </c>
      <c r="H19" s="35" t="e">
        <f>IF(ISBLANK(INDEX('Inventory Forecast by Month'!$D$6:$AB$11,MATCH("Arriving Units",'Inventory Forecast by Month'!$D$6:$D$11,0),MATCH(Inventory!$E19,'Inventory Forecast by Month'!$D$6:$AB$6,0))),"",INDEX('Inventory Forecast by Month'!$D$6:$AB$11,MATCH("Arriving Units",'Inventory Forecast by Month'!$D$6:$D$11,0),MATCH(Inventory!$E19,'Inventory Forecast by Month'!$D$6:$AB$6,0)))</f>
        <v>#N/A</v>
      </c>
      <c r="I19" s="35" t="e">
        <f>IF(ISBLANK(INDEX('Inventory Forecast by Month'!$D$6:$AB$11,MATCH("Other",'Inventory Forecast by Month'!$D$6:$D$11,0),MATCH(Inventory!$E19,'Inventory Forecast by Month'!$D$6:$AB$6,0))),"",INDEX('Inventory Forecast by Month'!$D$6:$AB$11,MATCH("Other",'Inventory Forecast by Month'!$D$6:$D$11,0),MATCH(Inventory!$E19,'Inventory Forecast by Month'!$D$6:$AB$6,0)))</f>
        <v>#N/A</v>
      </c>
      <c r="J19" s="35" t="e">
        <f>IF(ISBLANK(INDEX('Inventory Forecast by Month'!$D$6:$AB$11,MATCH("Units Sold to Accounts",'Inventory Forecast by Month'!$D$6:$D$11,0),MATCH(Inventory!$E19,'Inventory Forecast by Month'!$D$6:$AB$6,0))),"",INDEX('Inventory Forecast by Month'!$D$6:$AB$11,MATCH("Units Sold to Accounts",'Inventory Forecast by Month'!$D$6:$D$11,0),MATCH(Inventory!$E19,'Inventory Forecast by Month'!$D$6:$AB$6,0)))</f>
        <v>#N/A</v>
      </c>
      <c r="K19" s="11"/>
      <c r="L19" s="11"/>
    </row>
    <row r="20" spans="1:12">
      <c r="A20" s="13" t="str">
        <f>UsedForPicklists!$C$3</f>
        <v>RUS</v>
      </c>
      <c r="B20" s="13" t="str">
        <f>TEXT('File Input'!$C$11,"yyyymmdd")</f>
        <v>yyyymmdd</v>
      </c>
      <c r="C20" s="37" t="str">
        <f>IF(VALUE(LEFT($E20,4))&lt;YEAR('File Input'!$C$11),"Actual",IF(VALUE(LEFT($E20,4))&gt;YEAR('File Input'!$C$11),"Forecast",IF(VALUE(RIGHT($E20,2))&lt;MONTH('File Input'!$C$11),"Actual","Forecast")))</f>
        <v>Forecast</v>
      </c>
      <c r="D20" s="13" t="str">
        <f>'Inventory Forecast by Month'!$D$5</f>
        <v>RU-Russia</v>
      </c>
      <c r="E20" s="13" t="str">
        <f>TEXT(202207,0)</f>
        <v>202207</v>
      </c>
      <c r="F20" s="13" t="s">
        <v>576</v>
      </c>
      <c r="G20" s="35" t="e">
        <f>IF(ISBLANK(INDEX('Inventory Forecast by Month'!$D$6:$AB$11,MATCH("Beginning Inventory",'Inventory Forecast by Month'!$D$6:$D$11,0),MATCH(Inventory!$E20,'Inventory Forecast by Month'!$D$6:$AB$6,0))),"",INDEX('Inventory Forecast by Month'!$D$6:$AB$11,MATCH("Beginning Inventory",'Inventory Forecast by Month'!$D$6:$D$11,0),MATCH(Inventory!$E20,'Inventory Forecast by Month'!$D$6:$AB$6,0)))</f>
        <v>#N/A</v>
      </c>
      <c r="H20" s="35" t="e">
        <f>IF(ISBLANK(INDEX('Inventory Forecast by Month'!$D$6:$AB$11,MATCH("Arriving Units",'Inventory Forecast by Month'!$D$6:$D$11,0),MATCH(Inventory!$E20,'Inventory Forecast by Month'!$D$6:$AB$6,0))),"",INDEX('Inventory Forecast by Month'!$D$6:$AB$11,MATCH("Arriving Units",'Inventory Forecast by Month'!$D$6:$D$11,0),MATCH(Inventory!$E20,'Inventory Forecast by Month'!$D$6:$AB$6,0)))</f>
        <v>#N/A</v>
      </c>
      <c r="I20" s="35" t="e">
        <f>IF(ISBLANK(INDEX('Inventory Forecast by Month'!$D$6:$AB$11,MATCH("Other",'Inventory Forecast by Month'!$D$6:$D$11,0),MATCH(Inventory!$E20,'Inventory Forecast by Month'!$D$6:$AB$6,0))),"",INDEX('Inventory Forecast by Month'!$D$6:$AB$11,MATCH("Other",'Inventory Forecast by Month'!$D$6:$D$11,0),MATCH(Inventory!$E20,'Inventory Forecast by Month'!$D$6:$AB$6,0)))</f>
        <v>#N/A</v>
      </c>
      <c r="J20" s="35" t="e">
        <f>IF(ISBLANK(INDEX('Inventory Forecast by Month'!$D$6:$AB$11,MATCH("Units Sold to Accounts",'Inventory Forecast by Month'!$D$6:$D$11,0),MATCH(Inventory!$E20,'Inventory Forecast by Month'!$D$6:$AB$6,0))),"",INDEX('Inventory Forecast by Month'!$D$6:$AB$11,MATCH("Units Sold to Accounts",'Inventory Forecast by Month'!$D$6:$D$11,0),MATCH(Inventory!$E20,'Inventory Forecast by Month'!$D$6:$AB$6,0)))</f>
        <v>#N/A</v>
      </c>
      <c r="K20" s="11"/>
      <c r="L20" s="11"/>
    </row>
    <row r="21" spans="1:12">
      <c r="A21" s="13" t="str">
        <f>UsedForPicklists!$C$3</f>
        <v>RUS</v>
      </c>
      <c r="B21" s="13" t="str">
        <f>TEXT('File Input'!$C$11,"yyyymmdd")</f>
        <v>yyyymmdd</v>
      </c>
      <c r="C21" s="37" t="str">
        <f>IF(VALUE(LEFT($E21,4))&lt;YEAR('File Input'!$C$11),"Actual",IF(VALUE(LEFT($E21,4))&gt;YEAR('File Input'!$C$11),"Forecast",IF(VALUE(RIGHT($E21,2))&lt;MONTH('File Input'!$C$11),"Actual","Forecast")))</f>
        <v>Forecast</v>
      </c>
      <c r="D21" s="13" t="str">
        <f>'Inventory Forecast by Month'!$D$5</f>
        <v>RU-Russia</v>
      </c>
      <c r="E21" s="13" t="str">
        <f>TEXT(202208,0)</f>
        <v>202208</v>
      </c>
      <c r="F21" s="13" t="s">
        <v>576</v>
      </c>
      <c r="G21" s="35" t="e">
        <f>IF(ISBLANK(INDEX('Inventory Forecast by Month'!$D$6:$AB$11,MATCH("Beginning Inventory",'Inventory Forecast by Month'!$D$6:$D$11,0),MATCH(Inventory!$E21,'Inventory Forecast by Month'!$D$6:$AB$6,0))),"",INDEX('Inventory Forecast by Month'!$D$6:$AB$11,MATCH("Beginning Inventory",'Inventory Forecast by Month'!$D$6:$D$11,0),MATCH(Inventory!$E21,'Inventory Forecast by Month'!$D$6:$AB$6,0)))</f>
        <v>#N/A</v>
      </c>
      <c r="H21" s="35" t="e">
        <f>IF(ISBLANK(INDEX('Inventory Forecast by Month'!$D$6:$AB$11,MATCH("Arriving Units",'Inventory Forecast by Month'!$D$6:$D$11,0),MATCH(Inventory!$E21,'Inventory Forecast by Month'!$D$6:$AB$6,0))),"",INDEX('Inventory Forecast by Month'!$D$6:$AB$11,MATCH("Arriving Units",'Inventory Forecast by Month'!$D$6:$D$11,0),MATCH(Inventory!$E21,'Inventory Forecast by Month'!$D$6:$AB$6,0)))</f>
        <v>#N/A</v>
      </c>
      <c r="I21" s="35" t="e">
        <f>IF(ISBLANK(INDEX('Inventory Forecast by Month'!$D$6:$AB$11,MATCH("Other",'Inventory Forecast by Month'!$D$6:$D$11,0),MATCH(Inventory!$E21,'Inventory Forecast by Month'!$D$6:$AB$6,0))),"",INDEX('Inventory Forecast by Month'!$D$6:$AB$11,MATCH("Other",'Inventory Forecast by Month'!$D$6:$D$11,0),MATCH(Inventory!$E21,'Inventory Forecast by Month'!$D$6:$AB$6,0)))</f>
        <v>#N/A</v>
      </c>
      <c r="J21" s="35" t="e">
        <f>IF(ISBLANK(INDEX('Inventory Forecast by Month'!$D$6:$AB$11,MATCH("Units Sold to Accounts",'Inventory Forecast by Month'!$D$6:$D$11,0),MATCH(Inventory!$E21,'Inventory Forecast by Month'!$D$6:$AB$6,0))),"",INDEX('Inventory Forecast by Month'!$D$6:$AB$11,MATCH("Units Sold to Accounts",'Inventory Forecast by Month'!$D$6:$D$11,0),MATCH(Inventory!$E21,'Inventory Forecast by Month'!$D$6:$AB$6,0)))</f>
        <v>#N/A</v>
      </c>
      <c r="K21" s="11"/>
      <c r="L21" s="11"/>
    </row>
    <row r="22" spans="1:12">
      <c r="A22" s="13" t="str">
        <f>UsedForPicklists!$C$3</f>
        <v>RUS</v>
      </c>
      <c r="B22" s="13" t="str">
        <f>TEXT('File Input'!$C$11,"yyyymmdd")</f>
        <v>yyyymmdd</v>
      </c>
      <c r="C22" s="37" t="str">
        <f>IF(VALUE(LEFT($E22,4))&lt;YEAR('File Input'!$C$11),"Actual",IF(VALUE(LEFT($E22,4))&gt;YEAR('File Input'!$C$11),"Forecast",IF(VALUE(RIGHT($E22,2))&lt;MONTH('File Input'!$C$11),"Actual","Forecast")))</f>
        <v>Forecast</v>
      </c>
      <c r="D22" s="13" t="str">
        <f>'Inventory Forecast by Month'!$D$5</f>
        <v>RU-Russia</v>
      </c>
      <c r="E22" s="13" t="str">
        <f>TEXT(202209,0)</f>
        <v>202209</v>
      </c>
      <c r="F22" s="13" t="s">
        <v>576</v>
      </c>
      <c r="G22" s="35" t="e">
        <f>IF(ISBLANK(INDEX('Inventory Forecast by Month'!$D$6:$AB$11,MATCH("Beginning Inventory",'Inventory Forecast by Month'!$D$6:$D$11,0),MATCH(Inventory!$E22,'Inventory Forecast by Month'!$D$6:$AB$6,0))),"",INDEX('Inventory Forecast by Month'!$D$6:$AB$11,MATCH("Beginning Inventory",'Inventory Forecast by Month'!$D$6:$D$11,0),MATCH(Inventory!$E22,'Inventory Forecast by Month'!$D$6:$AB$6,0)))</f>
        <v>#N/A</v>
      </c>
      <c r="H22" s="35" t="e">
        <f>IF(ISBLANK(INDEX('Inventory Forecast by Month'!$D$6:$AB$11,MATCH("Arriving Units",'Inventory Forecast by Month'!$D$6:$D$11,0),MATCH(Inventory!$E22,'Inventory Forecast by Month'!$D$6:$AB$6,0))),"",INDEX('Inventory Forecast by Month'!$D$6:$AB$11,MATCH("Arriving Units",'Inventory Forecast by Month'!$D$6:$D$11,0),MATCH(Inventory!$E22,'Inventory Forecast by Month'!$D$6:$AB$6,0)))</f>
        <v>#N/A</v>
      </c>
      <c r="I22" s="35" t="e">
        <f>IF(ISBLANK(INDEX('Inventory Forecast by Month'!$D$6:$AB$11,MATCH("Other",'Inventory Forecast by Month'!$D$6:$D$11,0),MATCH(Inventory!$E22,'Inventory Forecast by Month'!$D$6:$AB$6,0))),"",INDEX('Inventory Forecast by Month'!$D$6:$AB$11,MATCH("Other",'Inventory Forecast by Month'!$D$6:$D$11,0),MATCH(Inventory!$E22,'Inventory Forecast by Month'!$D$6:$AB$6,0)))</f>
        <v>#N/A</v>
      </c>
      <c r="J22" s="35" t="e">
        <f>IF(ISBLANK(INDEX('Inventory Forecast by Month'!$D$6:$AB$11,MATCH("Units Sold to Accounts",'Inventory Forecast by Month'!$D$6:$D$11,0),MATCH(Inventory!$E22,'Inventory Forecast by Month'!$D$6:$AB$6,0))),"",INDEX('Inventory Forecast by Month'!$D$6:$AB$11,MATCH("Units Sold to Accounts",'Inventory Forecast by Month'!$D$6:$D$11,0),MATCH(Inventory!$E22,'Inventory Forecast by Month'!$D$6:$AB$6,0)))</f>
        <v>#N/A</v>
      </c>
      <c r="K22" s="11"/>
      <c r="L22" s="11"/>
    </row>
    <row r="23" spans="1:12">
      <c r="A23" s="13" t="str">
        <f>UsedForPicklists!$C$3</f>
        <v>RUS</v>
      </c>
      <c r="B23" s="13" t="str">
        <f>TEXT('File Input'!$C$11,"yyyymmdd")</f>
        <v>yyyymmdd</v>
      </c>
      <c r="C23" s="37" t="str">
        <f>IF(VALUE(LEFT($E23,4))&lt;YEAR('File Input'!$C$11),"Actual",IF(VALUE(LEFT($E23,4))&gt;YEAR('File Input'!$C$11),"Forecast",IF(VALUE(RIGHT($E23,2))&lt;MONTH('File Input'!$C$11),"Actual","Forecast")))</f>
        <v>Forecast</v>
      </c>
      <c r="D23" s="13" t="str">
        <f>'Inventory Forecast by Month'!$D$5</f>
        <v>RU-Russia</v>
      </c>
      <c r="E23" s="13" t="str">
        <f>TEXT(202210,0)</f>
        <v>202210</v>
      </c>
      <c r="F23" s="13" t="s">
        <v>576</v>
      </c>
      <c r="G23" s="35" t="e">
        <f>IF(ISBLANK(INDEX('Inventory Forecast by Month'!$D$6:$AB$11,MATCH("Beginning Inventory",'Inventory Forecast by Month'!$D$6:$D$11,0),MATCH(Inventory!$E23,'Inventory Forecast by Month'!$D$6:$AB$6,0))),"",INDEX('Inventory Forecast by Month'!$D$6:$AB$11,MATCH("Beginning Inventory",'Inventory Forecast by Month'!$D$6:$D$11,0),MATCH(Inventory!$E23,'Inventory Forecast by Month'!$D$6:$AB$6,0)))</f>
        <v>#N/A</v>
      </c>
      <c r="H23" s="35" t="e">
        <f>IF(ISBLANK(INDEX('Inventory Forecast by Month'!$D$6:$AB$11,MATCH("Arriving Units",'Inventory Forecast by Month'!$D$6:$D$11,0),MATCH(Inventory!$E23,'Inventory Forecast by Month'!$D$6:$AB$6,0))),"",INDEX('Inventory Forecast by Month'!$D$6:$AB$11,MATCH("Arriving Units",'Inventory Forecast by Month'!$D$6:$D$11,0),MATCH(Inventory!$E23,'Inventory Forecast by Month'!$D$6:$AB$6,0)))</f>
        <v>#N/A</v>
      </c>
      <c r="I23" s="35" t="e">
        <f>IF(ISBLANK(INDEX('Inventory Forecast by Month'!$D$6:$AB$11,MATCH("Other",'Inventory Forecast by Month'!$D$6:$D$11,0),MATCH(Inventory!$E23,'Inventory Forecast by Month'!$D$6:$AB$6,0))),"",INDEX('Inventory Forecast by Month'!$D$6:$AB$11,MATCH("Other",'Inventory Forecast by Month'!$D$6:$D$11,0),MATCH(Inventory!$E23,'Inventory Forecast by Month'!$D$6:$AB$6,0)))</f>
        <v>#N/A</v>
      </c>
      <c r="J23" s="35" t="e">
        <f>IF(ISBLANK(INDEX('Inventory Forecast by Month'!$D$6:$AB$11,MATCH("Units Sold to Accounts",'Inventory Forecast by Month'!$D$6:$D$11,0),MATCH(Inventory!$E23,'Inventory Forecast by Month'!$D$6:$AB$6,0))),"",INDEX('Inventory Forecast by Month'!$D$6:$AB$11,MATCH("Units Sold to Accounts",'Inventory Forecast by Month'!$D$6:$D$11,0),MATCH(Inventory!$E23,'Inventory Forecast by Month'!$D$6:$AB$6,0)))</f>
        <v>#N/A</v>
      </c>
      <c r="K23" s="11"/>
      <c r="L23" s="11"/>
    </row>
    <row r="24" spans="1:12">
      <c r="A24" s="13" t="str">
        <f>UsedForPicklists!$C$3</f>
        <v>RUS</v>
      </c>
      <c r="B24" s="13" t="str">
        <f>TEXT('File Input'!$C$11,"yyyymmdd")</f>
        <v>yyyymmdd</v>
      </c>
      <c r="C24" s="37" t="str">
        <f>IF(VALUE(LEFT($E24,4))&lt;YEAR('File Input'!$C$11),"Actual",IF(VALUE(LEFT($E24,4))&gt;YEAR('File Input'!$C$11),"Forecast",IF(VALUE(RIGHT($E24,2))&lt;MONTH('File Input'!$C$11),"Actual","Forecast")))</f>
        <v>Forecast</v>
      </c>
      <c r="D24" s="13" t="str">
        <f>'Inventory Forecast by Month'!$D$5</f>
        <v>RU-Russia</v>
      </c>
      <c r="E24" s="13" t="str">
        <f>TEXT(202211,0)</f>
        <v>202211</v>
      </c>
      <c r="F24" s="13" t="s">
        <v>576</v>
      </c>
      <c r="G24" s="35" t="e">
        <f>IF(ISBLANK(INDEX('Inventory Forecast by Month'!$D$6:$AB$11,MATCH("Beginning Inventory",'Inventory Forecast by Month'!$D$6:$D$11,0),MATCH(Inventory!$E24,'Inventory Forecast by Month'!$D$6:$AB$6,0))),"",INDEX('Inventory Forecast by Month'!$D$6:$AB$11,MATCH("Beginning Inventory",'Inventory Forecast by Month'!$D$6:$D$11,0),MATCH(Inventory!$E24,'Inventory Forecast by Month'!$D$6:$AB$6,0)))</f>
        <v>#N/A</v>
      </c>
      <c r="H24" s="35" t="e">
        <f>IF(ISBLANK(INDEX('Inventory Forecast by Month'!$D$6:$AB$11,MATCH("Arriving Units",'Inventory Forecast by Month'!$D$6:$D$11,0),MATCH(Inventory!$E24,'Inventory Forecast by Month'!$D$6:$AB$6,0))),"",INDEX('Inventory Forecast by Month'!$D$6:$AB$11,MATCH("Arriving Units",'Inventory Forecast by Month'!$D$6:$D$11,0),MATCH(Inventory!$E24,'Inventory Forecast by Month'!$D$6:$AB$6,0)))</f>
        <v>#N/A</v>
      </c>
      <c r="I24" s="35" t="e">
        <f>IF(ISBLANK(INDEX('Inventory Forecast by Month'!$D$6:$AB$11,MATCH("Other",'Inventory Forecast by Month'!$D$6:$D$11,0),MATCH(Inventory!$E24,'Inventory Forecast by Month'!$D$6:$AB$6,0))),"",INDEX('Inventory Forecast by Month'!$D$6:$AB$11,MATCH("Other",'Inventory Forecast by Month'!$D$6:$D$11,0),MATCH(Inventory!$E24,'Inventory Forecast by Month'!$D$6:$AB$6,0)))</f>
        <v>#N/A</v>
      </c>
      <c r="J24" s="35" t="e">
        <f>IF(ISBLANK(INDEX('Inventory Forecast by Month'!$D$6:$AB$11,MATCH("Units Sold to Accounts",'Inventory Forecast by Month'!$D$6:$D$11,0),MATCH(Inventory!$E24,'Inventory Forecast by Month'!$D$6:$AB$6,0))),"",INDEX('Inventory Forecast by Month'!$D$6:$AB$11,MATCH("Units Sold to Accounts",'Inventory Forecast by Month'!$D$6:$D$11,0),MATCH(Inventory!$E24,'Inventory Forecast by Month'!$D$6:$AB$6,0)))</f>
        <v>#N/A</v>
      </c>
      <c r="K24" s="11"/>
      <c r="L24" s="11"/>
    </row>
    <row r="25" spans="1:12">
      <c r="A25" s="13" t="str">
        <f>UsedForPicklists!$C$3</f>
        <v>RUS</v>
      </c>
      <c r="B25" s="13" t="str">
        <f>TEXT('File Input'!$C$11,"yyyymmdd")</f>
        <v>yyyymmdd</v>
      </c>
      <c r="C25" s="37" t="str">
        <f>IF(VALUE(LEFT($E25,4))&lt;YEAR('File Input'!$C$11),"Actual",IF(VALUE(LEFT($E25,4))&gt;YEAR('File Input'!$C$11),"Forecast",IF(VALUE(RIGHT($E25,2))&lt;MONTH('File Input'!$C$11),"Actual","Forecast")))</f>
        <v>Forecast</v>
      </c>
      <c r="D25" s="13" t="str">
        <f>'Inventory Forecast by Month'!$D$5</f>
        <v>RU-Russia</v>
      </c>
      <c r="E25" s="13" t="str">
        <f>TEXT(202212,0)</f>
        <v>202212</v>
      </c>
      <c r="F25" s="13" t="s">
        <v>576</v>
      </c>
      <c r="G25" s="35" t="e">
        <f>IF(ISBLANK(INDEX('Inventory Forecast by Month'!$D$6:$AB$11,MATCH("Beginning Inventory",'Inventory Forecast by Month'!$D$6:$D$11,0),MATCH(Inventory!$E25,'Inventory Forecast by Month'!$D$6:$AB$6,0))),"",INDEX('Inventory Forecast by Month'!$D$6:$AB$11,MATCH("Beginning Inventory",'Inventory Forecast by Month'!$D$6:$D$11,0),MATCH(Inventory!$E25,'Inventory Forecast by Month'!$D$6:$AB$6,0)))</f>
        <v>#N/A</v>
      </c>
      <c r="H25" s="35" t="e">
        <f>IF(ISBLANK(INDEX('Inventory Forecast by Month'!$D$6:$AB$11,MATCH("Arriving Units",'Inventory Forecast by Month'!$D$6:$D$11,0),MATCH(Inventory!$E25,'Inventory Forecast by Month'!$D$6:$AB$6,0))),"",INDEX('Inventory Forecast by Month'!$D$6:$AB$11,MATCH("Arriving Units",'Inventory Forecast by Month'!$D$6:$D$11,0),MATCH(Inventory!$E25,'Inventory Forecast by Month'!$D$6:$AB$6,0)))</f>
        <v>#N/A</v>
      </c>
      <c r="I25" s="35" t="e">
        <f>IF(ISBLANK(INDEX('Inventory Forecast by Month'!$D$6:$AB$11,MATCH("Other",'Inventory Forecast by Month'!$D$6:$D$11,0),MATCH(Inventory!$E25,'Inventory Forecast by Month'!$D$6:$AB$6,0))),"",INDEX('Inventory Forecast by Month'!$D$6:$AB$11,MATCH("Other",'Inventory Forecast by Month'!$D$6:$D$11,0),MATCH(Inventory!$E25,'Inventory Forecast by Month'!$D$6:$AB$6,0)))</f>
        <v>#N/A</v>
      </c>
      <c r="J25" s="35" t="e">
        <f>IF(ISBLANK(INDEX('Inventory Forecast by Month'!$D$6:$AB$11,MATCH("Units Sold to Accounts",'Inventory Forecast by Month'!$D$6:$D$11,0),MATCH(Inventory!$E25,'Inventory Forecast by Month'!$D$6:$AB$6,0))),"",INDEX('Inventory Forecast by Month'!$D$6:$AB$11,MATCH("Units Sold to Accounts",'Inventory Forecast by Month'!$D$6:$D$11,0),MATCH(Inventory!$E25,'Inventory Forecast by Month'!$D$6:$AB$6,0)))</f>
        <v>#N/A</v>
      </c>
      <c r="K25" s="11"/>
      <c r="L25" s="11"/>
    </row>
    <row r="26" spans="1:12">
      <c r="A26" s="13" t="str">
        <f>UsedForPicklists!$C$3</f>
        <v>RUS</v>
      </c>
      <c r="B26" s="13" t="str">
        <f>TEXT('File Input'!$C$11,"yyyymmdd")</f>
        <v>yyyymmdd</v>
      </c>
      <c r="C26" s="37" t="str">
        <f>IF(VALUE(LEFT($E26,4))&lt;YEAR('File Input'!$C$11),"Actual",IF(VALUE(LEFT($E26,4))&gt;YEAR('File Input'!$C$11),"Forecast",IF(VALUE(RIGHT($E26,2))&lt;MONTH('File Input'!$C$11),"Actual","Forecast")))</f>
        <v>Actual</v>
      </c>
      <c r="D26" s="13" t="str">
        <f>'Inventory Forecast by Month'!$D$5</f>
        <v>RU-Russia</v>
      </c>
      <c r="E26" s="13" t="str">
        <f>TEXT(202101,0)</f>
        <v>202101</v>
      </c>
      <c r="F26" s="13" t="s">
        <v>577</v>
      </c>
      <c r="G26" s="35" t="e">
        <f>IF(ISBLANK(INDEX('Inventory Forecast by Month'!$D$13:$AB$17,MATCH("Beginning Inventory",'Inventory Forecast by Month'!$D$13:$D$17,0),MATCH(Inventory!$E26,'Inventory Forecast by Month'!$D$6:$AB$6,0))),"",INDEX('Inventory Forecast by Month'!$D$13:$AB$17,MATCH("Beginning Inventory",'Inventory Forecast by Month'!$D$13:$D$17,0),MATCH(Inventory!$E26,'Inventory Forecast by Month'!$D$6:$AB$6,0)))</f>
        <v>#N/A</v>
      </c>
      <c r="H26" s="35" t="e">
        <f>IF(ISBLANK(INDEX('Inventory Forecast by Month'!$D$13:$AB$17,MATCH("Arriving Units",'Inventory Forecast by Month'!$D$13:$D$17,0),MATCH(Inventory!$E26,'Inventory Forecast by Month'!$D$6:$AB$6,0))),"",INDEX('Inventory Forecast by Month'!$D$13:$AB$17,MATCH("Arriving Units",'Inventory Forecast by Month'!$D$13:$D$17,0),MATCH(Inventory!$E26,'Inventory Forecast by Month'!$D$6:$AB$6,0)))</f>
        <v>#N/A</v>
      </c>
      <c r="I26" s="35" t="e">
        <f>IF(ISBLANK(INDEX('Inventory Forecast by Month'!$D$13:$AB$17,MATCH("Other",'Inventory Forecast by Month'!$D$13:$D$17,0),MATCH(Inventory!$E26,'Inventory Forecast by Month'!$D$6:$AB$6,0))),"",INDEX('Inventory Forecast by Month'!$D$13:$AB$17,MATCH("Other",'Inventory Forecast by Month'!$D$13:$D$17,0),MATCH(Inventory!$E26,'Inventory Forecast by Month'!$D$6:$AB$6,0)))</f>
        <v>#N/A</v>
      </c>
      <c r="J26" s="35" t="e">
        <f>IF(ISBLANK(INDEX('Inventory Forecast by Month'!$D$13:$AB$17,MATCH("Units Sold to Accounts",'Inventory Forecast by Month'!$D$13:$D$17,0),MATCH(Inventory!$E26,'Inventory Forecast by Month'!$D$6:$AB$6,0))),"",INDEX('Inventory Forecast by Month'!$D$13:$AB$17,MATCH("Other",'Inventory Forecast by Month'!$D$13:$D$17,0),MATCH(Inventory!$E26,'Inventory Forecast by Month'!$D$6:$AB$6,0)))</f>
        <v>#N/A</v>
      </c>
      <c r="K26" s="11"/>
      <c r="L26" s="11"/>
    </row>
    <row r="27" spans="1:12">
      <c r="A27" s="13" t="str">
        <f>UsedForPicklists!$C$3</f>
        <v>RUS</v>
      </c>
      <c r="B27" s="13" t="str">
        <f>TEXT('File Input'!$C$11,"yyyymmdd")</f>
        <v>yyyymmdd</v>
      </c>
      <c r="C27" s="37" t="str">
        <f>IF(VALUE(LEFT($E27,4))&lt;YEAR('File Input'!$C$11),"Actual",IF(VALUE(LEFT($E27,4))&gt;YEAR('File Input'!$C$11),"Forecast",IF(VALUE(RIGHT($E27,2))&lt;MONTH('File Input'!$C$11),"Actual","Forecast")))</f>
        <v>Actual</v>
      </c>
      <c r="D27" s="13" t="str">
        <f>'Inventory Forecast by Month'!$D$5</f>
        <v>RU-Russia</v>
      </c>
      <c r="E27" s="13" t="str">
        <f>TEXT(202102,0)</f>
        <v>202102</v>
      </c>
      <c r="F27" s="13" t="s">
        <v>577</v>
      </c>
      <c r="G27" s="35" t="e">
        <f>IF(ISBLANK(INDEX('Inventory Forecast by Month'!$D$13:$AB$17,MATCH("Beginning Inventory",'Inventory Forecast by Month'!$D$13:$D$17,0),MATCH(Inventory!$E27,'Inventory Forecast by Month'!$D$6:$AB$6,0))),"",INDEX('Inventory Forecast by Month'!$D$13:$AB$17,MATCH("Beginning Inventory",'Inventory Forecast by Month'!$D$13:$D$17,0),MATCH(Inventory!$E27,'Inventory Forecast by Month'!$D$6:$AB$6,0)))</f>
        <v>#N/A</v>
      </c>
      <c r="H27" s="35" t="e">
        <f>IF(ISBLANK(INDEX('Inventory Forecast by Month'!$D$13:$AB$17,MATCH("Arriving Units",'Inventory Forecast by Month'!$D$13:$D$17,0),MATCH(Inventory!$E27,'Inventory Forecast by Month'!$D$6:$AB$6,0))),"",INDEX('Inventory Forecast by Month'!$D$13:$AB$17,MATCH("Arriving Units",'Inventory Forecast by Month'!$D$13:$D$17,0),MATCH(Inventory!$E27,'Inventory Forecast by Month'!$D$6:$AB$6,0)))</f>
        <v>#N/A</v>
      </c>
      <c r="I27" s="35" t="e">
        <f>IF(ISBLANK(INDEX('Inventory Forecast by Month'!$D$13:$AB$17,MATCH("Other",'Inventory Forecast by Month'!$D$13:$D$17,0),MATCH(Inventory!$E27,'Inventory Forecast by Month'!$D$6:$AB$6,0))),"",INDEX('Inventory Forecast by Month'!$D$13:$AB$17,MATCH("Other",'Inventory Forecast by Month'!$D$13:$D$17,0),MATCH(Inventory!$E27,'Inventory Forecast by Month'!$D$6:$AB$6,0)))</f>
        <v>#N/A</v>
      </c>
      <c r="J27" s="35" t="e">
        <f>IF(ISBLANK(INDEX('Inventory Forecast by Month'!$D$13:$AB$17,MATCH("Units Sold to Accounts",'Inventory Forecast by Month'!$D$13:$D$17,0),MATCH(Inventory!$E27,'Inventory Forecast by Month'!$D$6:$AB$6,0))),"",INDEX('Inventory Forecast by Month'!$D$13:$AB$17,MATCH("Other",'Inventory Forecast by Month'!$D$13:$D$17,0),MATCH(Inventory!$E27,'Inventory Forecast by Month'!$D$6:$AB$6,0)))</f>
        <v>#N/A</v>
      </c>
      <c r="K27" s="11"/>
      <c r="L27" s="11"/>
    </row>
    <row r="28" spans="1:12">
      <c r="A28" s="13" t="str">
        <f>UsedForPicklists!$C$3</f>
        <v>RUS</v>
      </c>
      <c r="B28" s="13" t="str">
        <f>TEXT('File Input'!$C$11,"yyyymmdd")</f>
        <v>yyyymmdd</v>
      </c>
      <c r="C28" s="37" t="str">
        <f>IF(VALUE(LEFT($E28,4))&lt;YEAR('File Input'!$C$11),"Actual",IF(VALUE(LEFT($E28,4))&gt;YEAR('File Input'!$C$11),"Forecast",IF(VALUE(RIGHT($E28,2))&lt;MONTH('File Input'!$C$11),"Actual","Forecast")))</f>
        <v>Actual</v>
      </c>
      <c r="D28" s="13" t="str">
        <f>'Inventory Forecast by Month'!$D$5</f>
        <v>RU-Russia</v>
      </c>
      <c r="E28" s="13" t="str">
        <f>TEXT(202103,0)</f>
        <v>202103</v>
      </c>
      <c r="F28" s="13" t="s">
        <v>577</v>
      </c>
      <c r="G28" s="35" t="e">
        <f>IF(ISBLANK(INDEX('Inventory Forecast by Month'!$D$13:$AB$17,MATCH("Beginning Inventory",'Inventory Forecast by Month'!$D$13:$D$17,0),MATCH(Inventory!$E28,'Inventory Forecast by Month'!$D$6:$AB$6,0))),"",INDEX('Inventory Forecast by Month'!$D$13:$AB$17,MATCH("Beginning Inventory",'Inventory Forecast by Month'!$D$13:$D$17,0),MATCH(Inventory!$E28,'Inventory Forecast by Month'!$D$6:$AB$6,0)))</f>
        <v>#N/A</v>
      </c>
      <c r="H28" s="35" t="e">
        <f>IF(ISBLANK(INDEX('Inventory Forecast by Month'!$D$13:$AB$17,MATCH("Arriving Units",'Inventory Forecast by Month'!$D$13:$D$17,0),MATCH(Inventory!$E28,'Inventory Forecast by Month'!$D$6:$AB$6,0))),"",INDEX('Inventory Forecast by Month'!$D$13:$AB$17,MATCH("Arriving Units",'Inventory Forecast by Month'!$D$13:$D$17,0),MATCH(Inventory!$E28,'Inventory Forecast by Month'!$D$6:$AB$6,0)))</f>
        <v>#N/A</v>
      </c>
      <c r="I28" s="35" t="e">
        <f>IF(ISBLANK(INDEX('Inventory Forecast by Month'!$D$13:$AB$17,MATCH("Other",'Inventory Forecast by Month'!$D$13:$D$17,0),MATCH(Inventory!$E28,'Inventory Forecast by Month'!$D$6:$AB$6,0))),"",INDEX('Inventory Forecast by Month'!$D$13:$AB$17,MATCH("Other",'Inventory Forecast by Month'!$D$13:$D$17,0),MATCH(Inventory!$E28,'Inventory Forecast by Month'!$D$6:$AB$6,0)))</f>
        <v>#N/A</v>
      </c>
      <c r="J28" s="35" t="e">
        <f>IF(ISBLANK(INDEX('Inventory Forecast by Month'!$D$13:$AB$17,MATCH("Units Sold to Accounts",'Inventory Forecast by Month'!$D$13:$D$17,0),MATCH(Inventory!$E28,'Inventory Forecast by Month'!$D$6:$AB$6,0))),"",INDEX('Inventory Forecast by Month'!$D$13:$AB$17,MATCH("Other",'Inventory Forecast by Month'!$D$13:$D$17,0),MATCH(Inventory!$E28,'Inventory Forecast by Month'!$D$6:$AB$6,0)))</f>
        <v>#N/A</v>
      </c>
      <c r="K28" s="11"/>
      <c r="L28" s="11"/>
    </row>
    <row r="29" spans="1:12">
      <c r="A29" s="13" t="str">
        <f>UsedForPicklists!$C$3</f>
        <v>RUS</v>
      </c>
      <c r="B29" s="13" t="str">
        <f>TEXT('File Input'!$C$11,"yyyymmdd")</f>
        <v>yyyymmdd</v>
      </c>
      <c r="C29" s="37" t="str">
        <f>IF(VALUE(LEFT($E29,4))&lt;YEAR('File Input'!$C$11),"Actual",IF(VALUE(LEFT($E29,4))&gt;YEAR('File Input'!$C$11),"Forecast",IF(VALUE(RIGHT($E29,2))&lt;MONTH('File Input'!$C$11),"Actual","Forecast")))</f>
        <v>Actual</v>
      </c>
      <c r="D29" s="13" t="str">
        <f>'Inventory Forecast by Month'!$D$5</f>
        <v>RU-Russia</v>
      </c>
      <c r="E29" s="13" t="str">
        <f>TEXT(202104,0)</f>
        <v>202104</v>
      </c>
      <c r="F29" s="13" t="s">
        <v>577</v>
      </c>
      <c r="G29" s="35" t="e">
        <f>IF(ISBLANK(INDEX('Inventory Forecast by Month'!$D$13:$AB$17,MATCH("Beginning Inventory",'Inventory Forecast by Month'!$D$13:$D$17,0),MATCH(Inventory!$E29,'Inventory Forecast by Month'!$D$6:$AB$6,0))),"",INDEX('Inventory Forecast by Month'!$D$13:$AB$17,MATCH("Beginning Inventory",'Inventory Forecast by Month'!$D$13:$D$17,0),MATCH(Inventory!$E29,'Inventory Forecast by Month'!$D$6:$AB$6,0)))</f>
        <v>#N/A</v>
      </c>
      <c r="H29" s="35" t="e">
        <f>IF(ISBLANK(INDEX('Inventory Forecast by Month'!$D$13:$AB$17,MATCH("Arriving Units",'Inventory Forecast by Month'!$D$13:$D$17,0),MATCH(Inventory!$E29,'Inventory Forecast by Month'!$D$6:$AB$6,0))),"",INDEX('Inventory Forecast by Month'!$D$13:$AB$17,MATCH("Arriving Units",'Inventory Forecast by Month'!$D$13:$D$17,0),MATCH(Inventory!$E29,'Inventory Forecast by Month'!$D$6:$AB$6,0)))</f>
        <v>#N/A</v>
      </c>
      <c r="I29" s="35" t="e">
        <f>IF(ISBLANK(INDEX('Inventory Forecast by Month'!$D$13:$AB$17,MATCH("Other",'Inventory Forecast by Month'!$D$13:$D$17,0),MATCH(Inventory!$E29,'Inventory Forecast by Month'!$D$6:$AB$6,0))),"",INDEX('Inventory Forecast by Month'!$D$13:$AB$17,MATCH("Other",'Inventory Forecast by Month'!$D$13:$D$17,0),MATCH(Inventory!$E29,'Inventory Forecast by Month'!$D$6:$AB$6,0)))</f>
        <v>#N/A</v>
      </c>
      <c r="J29" s="35" t="e">
        <f>IF(ISBLANK(INDEX('Inventory Forecast by Month'!$D$13:$AB$17,MATCH("Units Sold to Accounts",'Inventory Forecast by Month'!$D$13:$D$17,0),MATCH(Inventory!$E29,'Inventory Forecast by Month'!$D$6:$AB$6,0))),"",INDEX('Inventory Forecast by Month'!$D$13:$AB$17,MATCH("Other",'Inventory Forecast by Month'!$D$13:$D$17,0),MATCH(Inventory!$E29,'Inventory Forecast by Month'!$D$6:$AB$6,0)))</f>
        <v>#N/A</v>
      </c>
      <c r="K29" s="11"/>
      <c r="L29" s="11"/>
    </row>
    <row r="30" spans="1:12">
      <c r="A30" s="13" t="str">
        <f>UsedForPicklists!$C$3</f>
        <v>RUS</v>
      </c>
      <c r="B30" s="13" t="str">
        <f>TEXT('File Input'!$C$11,"yyyymmdd")</f>
        <v>yyyymmdd</v>
      </c>
      <c r="C30" s="37" t="str">
        <f>IF(VALUE(LEFT($E30,4))&lt;YEAR('File Input'!$C$11),"Actual",IF(VALUE(LEFT($E30,4))&gt;YEAR('File Input'!$C$11),"Forecast",IF(VALUE(RIGHT($E30,2))&lt;MONTH('File Input'!$C$11),"Actual","Forecast")))</f>
        <v>Forecast</v>
      </c>
      <c r="D30" s="13" t="str">
        <f>'Inventory Forecast by Month'!$D$5</f>
        <v>RU-Russia</v>
      </c>
      <c r="E30" s="13" t="str">
        <f>TEXT(202105,0)</f>
        <v>202105</v>
      </c>
      <c r="F30" s="13" t="s">
        <v>577</v>
      </c>
      <c r="G30" s="35" t="e">
        <f>IF(ISBLANK(INDEX('Inventory Forecast by Month'!$D$13:$AB$17,MATCH("Beginning Inventory",'Inventory Forecast by Month'!$D$13:$D$17,0),MATCH(Inventory!$E30,'Inventory Forecast by Month'!$D$6:$AB$6,0))),"",INDEX('Inventory Forecast by Month'!$D$13:$AB$17,MATCH("Beginning Inventory",'Inventory Forecast by Month'!$D$13:$D$17,0),MATCH(Inventory!$E30,'Inventory Forecast by Month'!$D$6:$AB$6,0)))</f>
        <v>#N/A</v>
      </c>
      <c r="H30" s="35" t="e">
        <f>IF(ISBLANK(INDEX('Inventory Forecast by Month'!$D$13:$AB$17,MATCH("Arriving Units",'Inventory Forecast by Month'!$D$13:$D$17,0),MATCH(Inventory!$E30,'Inventory Forecast by Month'!$D$6:$AB$6,0))),"",INDEX('Inventory Forecast by Month'!$D$13:$AB$17,MATCH("Arriving Units",'Inventory Forecast by Month'!$D$13:$D$17,0),MATCH(Inventory!$E30,'Inventory Forecast by Month'!$D$6:$AB$6,0)))</f>
        <v>#N/A</v>
      </c>
      <c r="I30" s="35" t="e">
        <f>IF(ISBLANK(INDEX('Inventory Forecast by Month'!$D$13:$AB$17,MATCH("Other",'Inventory Forecast by Month'!$D$13:$D$17,0),MATCH(Inventory!$E30,'Inventory Forecast by Month'!$D$6:$AB$6,0))),"",INDEX('Inventory Forecast by Month'!$D$13:$AB$17,MATCH("Other",'Inventory Forecast by Month'!$D$13:$D$17,0),MATCH(Inventory!$E30,'Inventory Forecast by Month'!$D$6:$AB$6,0)))</f>
        <v>#N/A</v>
      </c>
      <c r="J30" s="35" t="e">
        <f>IF(ISBLANK(INDEX('Inventory Forecast by Month'!$D$13:$AB$17,MATCH("Units Sold to Accounts",'Inventory Forecast by Month'!$D$13:$D$17,0),MATCH(Inventory!$E30,'Inventory Forecast by Month'!$D$6:$AB$6,0))),"",INDEX('Inventory Forecast by Month'!$D$13:$AB$17,MATCH("Other",'Inventory Forecast by Month'!$D$13:$D$17,0),MATCH(Inventory!$E30,'Inventory Forecast by Month'!$D$6:$AB$6,0)))</f>
        <v>#N/A</v>
      </c>
      <c r="K30" s="11"/>
      <c r="L30" s="11"/>
    </row>
    <row r="31" spans="1:12">
      <c r="A31" s="13" t="str">
        <f>UsedForPicklists!$C$3</f>
        <v>RUS</v>
      </c>
      <c r="B31" s="13" t="str">
        <f>TEXT('File Input'!$C$11,"yyyymmdd")</f>
        <v>yyyymmdd</v>
      </c>
      <c r="C31" s="37" t="str">
        <f>IF(VALUE(LEFT($E31,4))&lt;YEAR('File Input'!$C$11),"Actual",IF(VALUE(LEFT($E31,4))&gt;YEAR('File Input'!$C$11),"Forecast",IF(VALUE(RIGHT($E31,2))&lt;MONTH('File Input'!$C$11),"Actual","Forecast")))</f>
        <v>Forecast</v>
      </c>
      <c r="D31" s="13" t="str">
        <f>'Inventory Forecast by Month'!$D$5</f>
        <v>RU-Russia</v>
      </c>
      <c r="E31" s="13" t="str">
        <f>TEXT(202106,0)</f>
        <v>202106</v>
      </c>
      <c r="F31" s="13" t="s">
        <v>577</v>
      </c>
      <c r="G31" s="35" t="e">
        <f>IF(ISBLANK(INDEX('Inventory Forecast by Month'!$D$13:$AB$17,MATCH("Beginning Inventory",'Inventory Forecast by Month'!$D$13:$D$17,0),MATCH(Inventory!$E31,'Inventory Forecast by Month'!$D$6:$AB$6,0))),"",INDEX('Inventory Forecast by Month'!$D$13:$AB$17,MATCH("Beginning Inventory",'Inventory Forecast by Month'!$D$13:$D$17,0),MATCH(Inventory!$E31,'Inventory Forecast by Month'!$D$6:$AB$6,0)))</f>
        <v>#N/A</v>
      </c>
      <c r="H31" s="35" t="e">
        <f>IF(ISBLANK(INDEX('Inventory Forecast by Month'!$D$13:$AB$17,MATCH("Arriving Units",'Inventory Forecast by Month'!$D$13:$D$17,0),MATCH(Inventory!$E31,'Inventory Forecast by Month'!$D$6:$AB$6,0))),"",INDEX('Inventory Forecast by Month'!$D$13:$AB$17,MATCH("Arriving Units",'Inventory Forecast by Month'!$D$13:$D$17,0),MATCH(Inventory!$E31,'Inventory Forecast by Month'!$D$6:$AB$6,0)))</f>
        <v>#N/A</v>
      </c>
      <c r="I31" s="35" t="e">
        <f>IF(ISBLANK(INDEX('Inventory Forecast by Month'!$D$13:$AB$17,MATCH("Other",'Inventory Forecast by Month'!$D$13:$D$17,0),MATCH(Inventory!$E31,'Inventory Forecast by Month'!$D$6:$AB$6,0))),"",INDEX('Inventory Forecast by Month'!$D$13:$AB$17,MATCH("Other",'Inventory Forecast by Month'!$D$13:$D$17,0),MATCH(Inventory!$E31,'Inventory Forecast by Month'!$D$6:$AB$6,0)))</f>
        <v>#N/A</v>
      </c>
      <c r="J31" s="35" t="e">
        <f>IF(ISBLANK(INDEX('Inventory Forecast by Month'!$D$13:$AB$17,MATCH("Units Sold to Accounts",'Inventory Forecast by Month'!$D$13:$D$17,0),MATCH(Inventory!$E31,'Inventory Forecast by Month'!$D$6:$AB$6,0))),"",INDEX('Inventory Forecast by Month'!$D$13:$AB$17,MATCH("Other",'Inventory Forecast by Month'!$D$13:$D$17,0),MATCH(Inventory!$E31,'Inventory Forecast by Month'!$D$6:$AB$6,0)))</f>
        <v>#N/A</v>
      </c>
      <c r="K31" s="11"/>
      <c r="L31" s="11"/>
    </row>
    <row r="32" spans="1:12">
      <c r="A32" s="13" t="str">
        <f>UsedForPicklists!$C$3</f>
        <v>RUS</v>
      </c>
      <c r="B32" s="13" t="str">
        <f>TEXT('File Input'!$C$11,"yyyymmdd")</f>
        <v>yyyymmdd</v>
      </c>
      <c r="C32" s="37" t="str">
        <f>IF(VALUE(LEFT($E32,4))&lt;YEAR('File Input'!$C$11),"Actual",IF(VALUE(LEFT($E32,4))&gt;YEAR('File Input'!$C$11),"Forecast",IF(VALUE(RIGHT($E32,2))&lt;MONTH('File Input'!$C$11),"Actual","Forecast")))</f>
        <v>Forecast</v>
      </c>
      <c r="D32" s="13" t="str">
        <f>'Inventory Forecast by Month'!$D$5</f>
        <v>RU-Russia</v>
      </c>
      <c r="E32" s="13" t="str">
        <f>TEXT(202107,0)</f>
        <v>202107</v>
      </c>
      <c r="F32" s="13" t="s">
        <v>577</v>
      </c>
      <c r="G32" s="35" t="e">
        <f>IF(ISBLANK(INDEX('Inventory Forecast by Month'!$D$13:$AB$17,MATCH("Beginning Inventory",'Inventory Forecast by Month'!$D$13:$D$17,0),MATCH(Inventory!$E32,'Inventory Forecast by Month'!$D$6:$AB$6,0))),"",INDEX('Inventory Forecast by Month'!$D$13:$AB$17,MATCH("Beginning Inventory",'Inventory Forecast by Month'!$D$13:$D$17,0),MATCH(Inventory!$E32,'Inventory Forecast by Month'!$D$6:$AB$6,0)))</f>
        <v>#N/A</v>
      </c>
      <c r="H32" s="35" t="e">
        <f>IF(ISBLANK(INDEX('Inventory Forecast by Month'!$D$13:$AB$17,MATCH("Arriving Units",'Inventory Forecast by Month'!$D$13:$D$17,0),MATCH(Inventory!$E32,'Inventory Forecast by Month'!$D$6:$AB$6,0))),"",INDEX('Inventory Forecast by Month'!$D$13:$AB$17,MATCH("Arriving Units",'Inventory Forecast by Month'!$D$13:$D$17,0),MATCH(Inventory!$E32,'Inventory Forecast by Month'!$D$6:$AB$6,0)))</f>
        <v>#N/A</v>
      </c>
      <c r="I32" s="35" t="e">
        <f>IF(ISBLANK(INDEX('Inventory Forecast by Month'!$D$13:$AB$17,MATCH("Other",'Inventory Forecast by Month'!$D$13:$D$17,0),MATCH(Inventory!$E32,'Inventory Forecast by Month'!$D$6:$AB$6,0))),"",INDEX('Inventory Forecast by Month'!$D$13:$AB$17,MATCH("Other",'Inventory Forecast by Month'!$D$13:$D$17,0),MATCH(Inventory!$E32,'Inventory Forecast by Month'!$D$6:$AB$6,0)))</f>
        <v>#N/A</v>
      </c>
      <c r="J32" s="35" t="e">
        <f>IF(ISBLANK(INDEX('Inventory Forecast by Month'!$D$13:$AB$17,MATCH("Units Sold to Accounts",'Inventory Forecast by Month'!$D$13:$D$17,0),MATCH(Inventory!$E32,'Inventory Forecast by Month'!$D$6:$AB$6,0))),"",INDEX('Inventory Forecast by Month'!$D$13:$AB$17,MATCH("Other",'Inventory Forecast by Month'!$D$13:$D$17,0),MATCH(Inventory!$E32,'Inventory Forecast by Month'!$D$6:$AB$6,0)))</f>
        <v>#N/A</v>
      </c>
      <c r="K32" s="11"/>
      <c r="L32" s="11"/>
    </row>
    <row r="33" spans="1:12">
      <c r="A33" s="13" t="str">
        <f>UsedForPicklists!$C$3</f>
        <v>RUS</v>
      </c>
      <c r="B33" s="13" t="str">
        <f>TEXT('File Input'!$C$11,"yyyymmdd")</f>
        <v>yyyymmdd</v>
      </c>
      <c r="C33" s="37" t="str">
        <f>IF(VALUE(LEFT($E33,4))&lt;YEAR('File Input'!$C$11),"Actual",IF(VALUE(LEFT($E33,4))&gt;YEAR('File Input'!$C$11),"Forecast",IF(VALUE(RIGHT($E33,2))&lt;MONTH('File Input'!$C$11),"Actual","Forecast")))</f>
        <v>Forecast</v>
      </c>
      <c r="D33" s="13" t="str">
        <f>'Inventory Forecast by Month'!$D$5</f>
        <v>RU-Russia</v>
      </c>
      <c r="E33" s="13" t="str">
        <f>TEXT(202108,0)</f>
        <v>202108</v>
      </c>
      <c r="F33" s="13" t="s">
        <v>577</v>
      </c>
      <c r="G33" s="35" t="e">
        <f>IF(ISBLANK(INDEX('Inventory Forecast by Month'!$D$13:$AB$17,MATCH("Beginning Inventory",'Inventory Forecast by Month'!$D$13:$D$17,0),MATCH(Inventory!$E33,'Inventory Forecast by Month'!$D$6:$AB$6,0))),"",INDEX('Inventory Forecast by Month'!$D$13:$AB$17,MATCH("Beginning Inventory",'Inventory Forecast by Month'!$D$13:$D$17,0),MATCH(Inventory!$E33,'Inventory Forecast by Month'!$D$6:$AB$6,0)))</f>
        <v>#N/A</v>
      </c>
      <c r="H33" s="35" t="e">
        <f>IF(ISBLANK(INDEX('Inventory Forecast by Month'!$D$13:$AB$17,MATCH("Arriving Units",'Inventory Forecast by Month'!$D$13:$D$17,0),MATCH(Inventory!$E33,'Inventory Forecast by Month'!$D$6:$AB$6,0))),"",INDEX('Inventory Forecast by Month'!$D$13:$AB$17,MATCH("Arriving Units",'Inventory Forecast by Month'!$D$13:$D$17,0),MATCH(Inventory!$E33,'Inventory Forecast by Month'!$D$6:$AB$6,0)))</f>
        <v>#N/A</v>
      </c>
      <c r="I33" s="35" t="e">
        <f>IF(ISBLANK(INDEX('Inventory Forecast by Month'!$D$13:$AB$17,MATCH("Other",'Inventory Forecast by Month'!$D$13:$D$17,0),MATCH(Inventory!$E33,'Inventory Forecast by Month'!$D$6:$AB$6,0))),"",INDEX('Inventory Forecast by Month'!$D$13:$AB$17,MATCH("Other",'Inventory Forecast by Month'!$D$13:$D$17,0),MATCH(Inventory!$E33,'Inventory Forecast by Month'!$D$6:$AB$6,0)))</f>
        <v>#N/A</v>
      </c>
      <c r="J33" s="35" t="e">
        <f>IF(ISBLANK(INDEX('Inventory Forecast by Month'!$D$13:$AB$17,MATCH("Units Sold to Accounts",'Inventory Forecast by Month'!$D$13:$D$17,0),MATCH(Inventory!$E33,'Inventory Forecast by Month'!$D$6:$AB$6,0))),"",INDEX('Inventory Forecast by Month'!$D$13:$AB$17,MATCH("Other",'Inventory Forecast by Month'!$D$13:$D$17,0),MATCH(Inventory!$E33,'Inventory Forecast by Month'!$D$6:$AB$6,0)))</f>
        <v>#N/A</v>
      </c>
      <c r="K33" s="11"/>
      <c r="L33" s="11"/>
    </row>
    <row r="34" spans="1:12">
      <c r="A34" s="13" t="str">
        <f>UsedForPicklists!$C$3</f>
        <v>RUS</v>
      </c>
      <c r="B34" s="13" t="str">
        <f>TEXT('File Input'!$C$11,"yyyymmdd")</f>
        <v>yyyymmdd</v>
      </c>
      <c r="C34" s="37" t="str">
        <f>IF(VALUE(LEFT($E34,4))&lt;YEAR('File Input'!$C$11),"Actual",IF(VALUE(LEFT($E34,4))&gt;YEAR('File Input'!$C$11),"Forecast",IF(VALUE(RIGHT($E34,2))&lt;MONTH('File Input'!$C$11),"Actual","Forecast")))</f>
        <v>Forecast</v>
      </c>
      <c r="D34" s="13" t="str">
        <f>'Inventory Forecast by Month'!$D$5</f>
        <v>RU-Russia</v>
      </c>
      <c r="E34" s="13" t="str">
        <f>TEXT(202109,0)</f>
        <v>202109</v>
      </c>
      <c r="F34" s="13" t="s">
        <v>577</v>
      </c>
      <c r="G34" s="35" t="e">
        <f>IF(ISBLANK(INDEX('Inventory Forecast by Month'!$D$13:$AB$17,MATCH("Beginning Inventory",'Inventory Forecast by Month'!$D$13:$D$17,0),MATCH(Inventory!$E34,'Inventory Forecast by Month'!$D$6:$AB$6,0))),"",INDEX('Inventory Forecast by Month'!$D$13:$AB$17,MATCH("Beginning Inventory",'Inventory Forecast by Month'!$D$13:$D$17,0),MATCH(Inventory!$E34,'Inventory Forecast by Month'!$D$6:$AB$6,0)))</f>
        <v>#N/A</v>
      </c>
      <c r="H34" s="35" t="e">
        <f>IF(ISBLANK(INDEX('Inventory Forecast by Month'!$D$13:$AB$17,MATCH("Arriving Units",'Inventory Forecast by Month'!$D$13:$D$17,0),MATCH(Inventory!$E34,'Inventory Forecast by Month'!$D$6:$AB$6,0))),"",INDEX('Inventory Forecast by Month'!$D$13:$AB$17,MATCH("Arriving Units",'Inventory Forecast by Month'!$D$13:$D$17,0),MATCH(Inventory!$E34,'Inventory Forecast by Month'!$D$6:$AB$6,0)))</f>
        <v>#N/A</v>
      </c>
      <c r="I34" s="35" t="e">
        <f>IF(ISBLANK(INDEX('Inventory Forecast by Month'!$D$13:$AB$17,MATCH("Other",'Inventory Forecast by Month'!$D$13:$D$17,0),MATCH(Inventory!$E34,'Inventory Forecast by Month'!$D$6:$AB$6,0))),"",INDEX('Inventory Forecast by Month'!$D$13:$AB$17,MATCH("Other",'Inventory Forecast by Month'!$D$13:$D$17,0),MATCH(Inventory!$E34,'Inventory Forecast by Month'!$D$6:$AB$6,0)))</f>
        <v>#N/A</v>
      </c>
      <c r="J34" s="35" t="e">
        <f>IF(ISBLANK(INDEX('Inventory Forecast by Month'!$D$13:$AB$17,MATCH("Units Sold to Accounts",'Inventory Forecast by Month'!$D$13:$D$17,0),MATCH(Inventory!$E34,'Inventory Forecast by Month'!$D$6:$AB$6,0))),"",INDEX('Inventory Forecast by Month'!$D$13:$AB$17,MATCH("Other",'Inventory Forecast by Month'!$D$13:$D$17,0),MATCH(Inventory!$E34,'Inventory Forecast by Month'!$D$6:$AB$6,0)))</f>
        <v>#N/A</v>
      </c>
      <c r="K34" s="11"/>
      <c r="L34" s="11"/>
    </row>
    <row r="35" spans="1:12">
      <c r="A35" s="13" t="str">
        <f>UsedForPicklists!$C$3</f>
        <v>RUS</v>
      </c>
      <c r="B35" s="13" t="str">
        <f>TEXT('File Input'!$C$11,"yyyymmdd")</f>
        <v>yyyymmdd</v>
      </c>
      <c r="C35" s="37" t="str">
        <f>IF(VALUE(LEFT($E35,4))&lt;YEAR('File Input'!$C$11),"Actual",IF(VALUE(LEFT($E35,4))&gt;YEAR('File Input'!$C$11),"Forecast",IF(VALUE(RIGHT($E35,2))&lt;MONTH('File Input'!$C$11),"Actual","Forecast")))</f>
        <v>Forecast</v>
      </c>
      <c r="D35" s="13" t="str">
        <f>'Inventory Forecast by Month'!$D$5</f>
        <v>RU-Russia</v>
      </c>
      <c r="E35" s="13" t="str">
        <f>TEXT(202110,0)</f>
        <v>202110</v>
      </c>
      <c r="F35" s="13" t="s">
        <v>577</v>
      </c>
      <c r="G35" s="35" t="e">
        <f>IF(ISBLANK(INDEX('Inventory Forecast by Month'!$D$13:$AB$17,MATCH("Beginning Inventory",'Inventory Forecast by Month'!$D$13:$D$17,0),MATCH(Inventory!$E35,'Inventory Forecast by Month'!$D$6:$AB$6,0))),"",INDEX('Inventory Forecast by Month'!$D$13:$AB$17,MATCH("Beginning Inventory",'Inventory Forecast by Month'!$D$13:$D$17,0),MATCH(Inventory!$E35,'Inventory Forecast by Month'!$D$6:$AB$6,0)))</f>
        <v>#N/A</v>
      </c>
      <c r="H35" s="35" t="e">
        <f>IF(ISBLANK(INDEX('Inventory Forecast by Month'!$D$13:$AB$17,MATCH("Arriving Units",'Inventory Forecast by Month'!$D$13:$D$17,0),MATCH(Inventory!$E35,'Inventory Forecast by Month'!$D$6:$AB$6,0))),"",INDEX('Inventory Forecast by Month'!$D$13:$AB$17,MATCH("Arriving Units",'Inventory Forecast by Month'!$D$13:$D$17,0),MATCH(Inventory!$E35,'Inventory Forecast by Month'!$D$6:$AB$6,0)))</f>
        <v>#N/A</v>
      </c>
      <c r="I35" s="35" t="e">
        <f>IF(ISBLANK(INDEX('Inventory Forecast by Month'!$D$13:$AB$17,MATCH("Other",'Inventory Forecast by Month'!$D$13:$D$17,0),MATCH(Inventory!$E35,'Inventory Forecast by Month'!$D$6:$AB$6,0))),"",INDEX('Inventory Forecast by Month'!$D$13:$AB$17,MATCH("Other",'Inventory Forecast by Month'!$D$13:$D$17,0),MATCH(Inventory!$E35,'Inventory Forecast by Month'!$D$6:$AB$6,0)))</f>
        <v>#N/A</v>
      </c>
      <c r="J35" s="35" t="e">
        <f>IF(ISBLANK(INDEX('Inventory Forecast by Month'!$D$13:$AB$17,MATCH("Units Sold to Accounts",'Inventory Forecast by Month'!$D$13:$D$17,0),MATCH(Inventory!$E35,'Inventory Forecast by Month'!$D$6:$AB$6,0))),"",INDEX('Inventory Forecast by Month'!$D$13:$AB$17,MATCH("Other",'Inventory Forecast by Month'!$D$13:$D$17,0),MATCH(Inventory!$E35,'Inventory Forecast by Month'!$D$6:$AB$6,0)))</f>
        <v>#N/A</v>
      </c>
      <c r="K35" s="11"/>
      <c r="L35" s="11"/>
    </row>
    <row r="36" spans="1:12">
      <c r="A36" s="13" t="str">
        <f>UsedForPicklists!$C$3</f>
        <v>RUS</v>
      </c>
      <c r="B36" s="13" t="str">
        <f>TEXT('File Input'!$C$11,"yyyymmdd")</f>
        <v>yyyymmdd</v>
      </c>
      <c r="C36" s="37" t="str">
        <f>IF(VALUE(LEFT($E36,4))&lt;YEAR('File Input'!$C$11),"Actual",IF(VALUE(LEFT($E36,4))&gt;YEAR('File Input'!$C$11),"Forecast",IF(VALUE(RIGHT($E36,2))&lt;MONTH('File Input'!$C$11),"Actual","Forecast")))</f>
        <v>Forecast</v>
      </c>
      <c r="D36" s="13" t="str">
        <f>'Inventory Forecast by Month'!$D$5</f>
        <v>RU-Russia</v>
      </c>
      <c r="E36" s="13" t="str">
        <f>TEXT(202111,0)</f>
        <v>202111</v>
      </c>
      <c r="F36" s="13" t="s">
        <v>577</v>
      </c>
      <c r="G36" s="35" t="e">
        <f>IF(ISBLANK(INDEX('Inventory Forecast by Month'!$D$13:$AB$17,MATCH("Beginning Inventory",'Inventory Forecast by Month'!$D$13:$D$17,0),MATCH(Inventory!$E36,'Inventory Forecast by Month'!$D$6:$AB$6,0))),"",INDEX('Inventory Forecast by Month'!$D$13:$AB$17,MATCH("Beginning Inventory",'Inventory Forecast by Month'!$D$13:$D$17,0),MATCH(Inventory!$E36,'Inventory Forecast by Month'!$D$6:$AB$6,0)))</f>
        <v>#N/A</v>
      </c>
      <c r="H36" s="35" t="e">
        <f>IF(ISBLANK(INDEX('Inventory Forecast by Month'!$D$13:$AB$17,MATCH("Arriving Units",'Inventory Forecast by Month'!$D$13:$D$17,0),MATCH(Inventory!$E36,'Inventory Forecast by Month'!$D$6:$AB$6,0))),"",INDEX('Inventory Forecast by Month'!$D$13:$AB$17,MATCH("Arriving Units",'Inventory Forecast by Month'!$D$13:$D$17,0),MATCH(Inventory!$E36,'Inventory Forecast by Month'!$D$6:$AB$6,0)))</f>
        <v>#N/A</v>
      </c>
      <c r="I36" s="35" t="e">
        <f>IF(ISBLANK(INDEX('Inventory Forecast by Month'!$D$13:$AB$17,MATCH("Other",'Inventory Forecast by Month'!$D$13:$D$17,0),MATCH(Inventory!$E36,'Inventory Forecast by Month'!$D$6:$AB$6,0))),"",INDEX('Inventory Forecast by Month'!$D$13:$AB$17,MATCH("Other",'Inventory Forecast by Month'!$D$13:$D$17,0),MATCH(Inventory!$E36,'Inventory Forecast by Month'!$D$6:$AB$6,0)))</f>
        <v>#N/A</v>
      </c>
      <c r="J36" s="35" t="e">
        <f>IF(ISBLANK(INDEX('Inventory Forecast by Month'!$D$13:$AB$17,MATCH("Units Sold to Accounts",'Inventory Forecast by Month'!$D$13:$D$17,0),MATCH(Inventory!$E36,'Inventory Forecast by Month'!$D$6:$AB$6,0))),"",INDEX('Inventory Forecast by Month'!$D$13:$AB$17,MATCH("Other",'Inventory Forecast by Month'!$D$13:$D$17,0),MATCH(Inventory!$E36,'Inventory Forecast by Month'!$D$6:$AB$6,0)))</f>
        <v>#N/A</v>
      </c>
      <c r="K36" s="11"/>
      <c r="L36" s="11"/>
    </row>
    <row r="37" spans="1:12">
      <c r="A37" s="13" t="str">
        <f>UsedForPicklists!$C$3</f>
        <v>RUS</v>
      </c>
      <c r="B37" s="13" t="str">
        <f>TEXT('File Input'!$C$11,"yyyymmdd")</f>
        <v>yyyymmdd</v>
      </c>
      <c r="C37" s="37" t="str">
        <f>IF(VALUE(LEFT($E37,4))&lt;YEAR('File Input'!$C$11),"Actual",IF(VALUE(LEFT($E37,4))&gt;YEAR('File Input'!$C$11),"Forecast",IF(VALUE(RIGHT($E37,2))&lt;MONTH('File Input'!$C$11),"Actual","Forecast")))</f>
        <v>Forecast</v>
      </c>
      <c r="D37" s="13" t="str">
        <f>'Inventory Forecast by Month'!$D$5</f>
        <v>RU-Russia</v>
      </c>
      <c r="E37" s="13" t="str">
        <f>TEXT(202112,0)</f>
        <v>202112</v>
      </c>
      <c r="F37" s="13" t="s">
        <v>577</v>
      </c>
      <c r="G37" s="35" t="e">
        <f>IF(ISBLANK(INDEX('Inventory Forecast by Month'!$D$13:$AB$17,MATCH("Beginning Inventory",'Inventory Forecast by Month'!$D$13:$D$17,0),MATCH(Inventory!$E37,'Inventory Forecast by Month'!$D$6:$AB$6,0))),"",INDEX('Inventory Forecast by Month'!$D$13:$AB$17,MATCH("Beginning Inventory",'Inventory Forecast by Month'!$D$13:$D$17,0),MATCH(Inventory!$E37,'Inventory Forecast by Month'!$D$6:$AB$6,0)))</f>
        <v>#N/A</v>
      </c>
      <c r="H37" s="35" t="e">
        <f>IF(ISBLANK(INDEX('Inventory Forecast by Month'!$D$13:$AB$17,MATCH("Arriving Units",'Inventory Forecast by Month'!$D$13:$D$17,0),MATCH(Inventory!$E37,'Inventory Forecast by Month'!$D$6:$AB$6,0))),"",INDEX('Inventory Forecast by Month'!$D$13:$AB$17,MATCH("Arriving Units",'Inventory Forecast by Month'!$D$13:$D$17,0),MATCH(Inventory!$E37,'Inventory Forecast by Month'!$D$6:$AB$6,0)))</f>
        <v>#N/A</v>
      </c>
      <c r="I37" s="35" t="e">
        <f>IF(ISBLANK(INDEX('Inventory Forecast by Month'!$D$13:$AB$17,MATCH("Other",'Inventory Forecast by Month'!$D$13:$D$17,0),MATCH(Inventory!$E37,'Inventory Forecast by Month'!$D$6:$AB$6,0))),"",INDEX('Inventory Forecast by Month'!$D$13:$AB$17,MATCH("Other",'Inventory Forecast by Month'!$D$13:$D$17,0),MATCH(Inventory!$E37,'Inventory Forecast by Month'!$D$6:$AB$6,0)))</f>
        <v>#N/A</v>
      </c>
      <c r="J37" s="35" t="e">
        <f>IF(ISBLANK(INDEX('Inventory Forecast by Month'!$D$13:$AB$17,MATCH("Units Sold to Accounts",'Inventory Forecast by Month'!$D$13:$D$17,0),MATCH(Inventory!$E37,'Inventory Forecast by Month'!$D$6:$AB$6,0))),"",INDEX('Inventory Forecast by Month'!$D$13:$AB$17,MATCH("Other",'Inventory Forecast by Month'!$D$13:$D$17,0),MATCH(Inventory!$E37,'Inventory Forecast by Month'!$D$6:$AB$6,0)))</f>
        <v>#N/A</v>
      </c>
      <c r="K37" s="11"/>
      <c r="L37" s="11"/>
    </row>
    <row r="38" spans="1:12">
      <c r="A38" s="13" t="str">
        <f>UsedForPicklists!$C$3</f>
        <v>RUS</v>
      </c>
      <c r="B38" s="13" t="str">
        <f>TEXT('File Input'!$C$11,"yyyymmdd")</f>
        <v>yyyymmdd</v>
      </c>
      <c r="C38" s="37" t="str">
        <f>IF(VALUE(LEFT($E38,4))&lt;YEAR('File Input'!$C$11),"Actual",IF(VALUE(LEFT($E38,4))&gt;YEAR('File Input'!$C$11),"Forecast",IF(VALUE(RIGHT($E38,2))&lt;MONTH('File Input'!$C$11),"Actual","Forecast")))</f>
        <v>Forecast</v>
      </c>
      <c r="D38" s="13" t="str">
        <f>'Inventory Forecast by Month'!$D$5</f>
        <v>RU-Russia</v>
      </c>
      <c r="E38" s="13" t="str">
        <f>TEXT(202201,0)</f>
        <v>202201</v>
      </c>
      <c r="F38" s="13" t="s">
        <v>577</v>
      </c>
      <c r="G38" s="35" t="e">
        <f>IF(ISBLANK(INDEX('Inventory Forecast by Month'!$D$13:$AB$17,MATCH("Beginning Inventory",'Inventory Forecast by Month'!$D$13:$D$17,0),MATCH(Inventory!$E38,'Inventory Forecast by Month'!$D$6:$AB$6,0))),"",INDEX('Inventory Forecast by Month'!$D$13:$AB$17,MATCH("Beginning Inventory",'Inventory Forecast by Month'!$D$13:$D$17,0),MATCH(Inventory!$E38,'Inventory Forecast by Month'!$D$6:$AB$6,0)))</f>
        <v>#N/A</v>
      </c>
      <c r="H38" s="35" t="e">
        <f>IF(ISBLANK(INDEX('Inventory Forecast by Month'!$D$13:$AB$17,MATCH("Arriving Units",'Inventory Forecast by Month'!$D$13:$D$17,0),MATCH(Inventory!$E38,'Inventory Forecast by Month'!$D$6:$AB$6,0))),"",INDEX('Inventory Forecast by Month'!$D$13:$AB$17,MATCH("Arriving Units",'Inventory Forecast by Month'!$D$13:$D$17,0),MATCH(Inventory!$E38,'Inventory Forecast by Month'!$D$6:$AB$6,0)))</f>
        <v>#N/A</v>
      </c>
      <c r="I38" s="35" t="e">
        <f>IF(ISBLANK(INDEX('Inventory Forecast by Month'!$D$13:$AB$17,MATCH("Other",'Inventory Forecast by Month'!$D$13:$D$17,0),MATCH(Inventory!$E38,'Inventory Forecast by Month'!$D$6:$AB$6,0))),"",INDEX('Inventory Forecast by Month'!$D$13:$AB$17,MATCH("Other",'Inventory Forecast by Month'!$D$13:$D$17,0),MATCH(Inventory!$E38,'Inventory Forecast by Month'!$D$6:$AB$6,0)))</f>
        <v>#N/A</v>
      </c>
      <c r="J38" s="35" t="e">
        <f>IF(ISBLANK(INDEX('Inventory Forecast by Month'!$D$13:$AB$17,MATCH("Units Sold to Accounts",'Inventory Forecast by Month'!$D$13:$D$17,0),MATCH(Inventory!$E38,'Inventory Forecast by Month'!$D$6:$AB$6,0))),"",INDEX('Inventory Forecast by Month'!$D$13:$AB$17,MATCH("Other",'Inventory Forecast by Month'!$D$13:$D$17,0),MATCH(Inventory!$E38,'Inventory Forecast by Month'!$D$6:$AB$6,0)))</f>
        <v>#N/A</v>
      </c>
      <c r="K38" s="11"/>
      <c r="L38" s="11"/>
    </row>
    <row r="39" spans="1:12">
      <c r="A39" s="13" t="str">
        <f>UsedForPicklists!$C$3</f>
        <v>RUS</v>
      </c>
      <c r="B39" s="13" t="str">
        <f>TEXT('File Input'!$C$11,"yyyymmdd")</f>
        <v>yyyymmdd</v>
      </c>
      <c r="C39" s="37" t="str">
        <f>IF(VALUE(LEFT($E39,4))&lt;YEAR('File Input'!$C$11),"Actual",IF(VALUE(LEFT($E39,4))&gt;YEAR('File Input'!$C$11),"Forecast",IF(VALUE(RIGHT($E39,2))&lt;MONTH('File Input'!$C$11),"Actual","Forecast")))</f>
        <v>Forecast</v>
      </c>
      <c r="D39" s="13" t="str">
        <f>'Inventory Forecast by Month'!$D$5</f>
        <v>RU-Russia</v>
      </c>
      <c r="E39" s="13" t="str">
        <f>TEXT(202202,0)</f>
        <v>202202</v>
      </c>
      <c r="F39" s="13" t="s">
        <v>577</v>
      </c>
      <c r="G39" s="35" t="e">
        <f>IF(ISBLANK(INDEX('Inventory Forecast by Month'!$D$13:$AB$17,MATCH("Beginning Inventory",'Inventory Forecast by Month'!$D$13:$D$17,0),MATCH(Inventory!$E39,'Inventory Forecast by Month'!$D$6:$AB$6,0))),"",INDEX('Inventory Forecast by Month'!$D$13:$AB$17,MATCH("Beginning Inventory",'Inventory Forecast by Month'!$D$13:$D$17,0),MATCH(Inventory!$E39,'Inventory Forecast by Month'!$D$6:$AB$6,0)))</f>
        <v>#N/A</v>
      </c>
      <c r="H39" s="35" t="e">
        <f>IF(ISBLANK(INDEX('Inventory Forecast by Month'!$D$13:$AB$17,MATCH("Arriving Units",'Inventory Forecast by Month'!$D$13:$D$17,0),MATCH(Inventory!$E39,'Inventory Forecast by Month'!$D$6:$AB$6,0))),"",INDEX('Inventory Forecast by Month'!$D$13:$AB$17,MATCH("Arriving Units",'Inventory Forecast by Month'!$D$13:$D$17,0),MATCH(Inventory!$E39,'Inventory Forecast by Month'!$D$6:$AB$6,0)))</f>
        <v>#N/A</v>
      </c>
      <c r="I39" s="35" t="e">
        <f>IF(ISBLANK(INDEX('Inventory Forecast by Month'!$D$13:$AB$17,MATCH("Other",'Inventory Forecast by Month'!$D$13:$D$17,0),MATCH(Inventory!$E39,'Inventory Forecast by Month'!$D$6:$AB$6,0))),"",INDEX('Inventory Forecast by Month'!$D$13:$AB$17,MATCH("Other",'Inventory Forecast by Month'!$D$13:$D$17,0),MATCH(Inventory!$E39,'Inventory Forecast by Month'!$D$6:$AB$6,0)))</f>
        <v>#N/A</v>
      </c>
      <c r="J39" s="35" t="e">
        <f>IF(ISBLANK(INDEX('Inventory Forecast by Month'!$D$13:$AB$17,MATCH("Units Sold to Accounts",'Inventory Forecast by Month'!$D$13:$D$17,0),MATCH(Inventory!$E39,'Inventory Forecast by Month'!$D$6:$AB$6,0))),"",INDEX('Inventory Forecast by Month'!$D$13:$AB$17,MATCH("Other",'Inventory Forecast by Month'!$D$13:$D$17,0),MATCH(Inventory!$E39,'Inventory Forecast by Month'!$D$6:$AB$6,0)))</f>
        <v>#N/A</v>
      </c>
      <c r="K39" s="11"/>
      <c r="L39" s="11"/>
    </row>
    <row r="40" spans="1:12">
      <c r="A40" s="13" t="str">
        <f>UsedForPicklists!$C$3</f>
        <v>RUS</v>
      </c>
      <c r="B40" s="13" t="str">
        <f>TEXT('File Input'!$C$11,"yyyymmdd")</f>
        <v>yyyymmdd</v>
      </c>
      <c r="C40" s="37" t="str">
        <f>IF(VALUE(LEFT($E40,4))&lt;YEAR('File Input'!$C$11),"Actual",IF(VALUE(LEFT($E40,4))&gt;YEAR('File Input'!$C$11),"Forecast",IF(VALUE(RIGHT($E40,2))&lt;MONTH('File Input'!$C$11),"Actual","Forecast")))</f>
        <v>Forecast</v>
      </c>
      <c r="D40" s="13" t="str">
        <f>'Inventory Forecast by Month'!$D$5</f>
        <v>RU-Russia</v>
      </c>
      <c r="E40" s="13" t="str">
        <f>TEXT(202203,0)</f>
        <v>202203</v>
      </c>
      <c r="F40" s="13" t="s">
        <v>577</v>
      </c>
      <c r="G40" s="35" t="e">
        <f>IF(ISBLANK(INDEX('Inventory Forecast by Month'!$D$13:$AB$17,MATCH("Beginning Inventory",'Inventory Forecast by Month'!$D$13:$D$17,0),MATCH(Inventory!$E40,'Inventory Forecast by Month'!$D$6:$AB$6,0))),"",INDEX('Inventory Forecast by Month'!$D$13:$AB$17,MATCH("Beginning Inventory",'Inventory Forecast by Month'!$D$13:$D$17,0),MATCH(Inventory!$E40,'Inventory Forecast by Month'!$D$6:$AB$6,0)))</f>
        <v>#N/A</v>
      </c>
      <c r="H40" s="35" t="e">
        <f>IF(ISBLANK(INDEX('Inventory Forecast by Month'!$D$13:$AB$17,MATCH("Arriving Units",'Inventory Forecast by Month'!$D$13:$D$17,0),MATCH(Inventory!$E40,'Inventory Forecast by Month'!$D$6:$AB$6,0))),"",INDEX('Inventory Forecast by Month'!$D$13:$AB$17,MATCH("Arriving Units",'Inventory Forecast by Month'!$D$13:$D$17,0),MATCH(Inventory!$E40,'Inventory Forecast by Month'!$D$6:$AB$6,0)))</f>
        <v>#N/A</v>
      </c>
      <c r="I40" s="35" t="e">
        <f>IF(ISBLANK(INDEX('Inventory Forecast by Month'!$D$13:$AB$17,MATCH("Other",'Inventory Forecast by Month'!$D$13:$D$17,0),MATCH(Inventory!$E40,'Inventory Forecast by Month'!$D$6:$AB$6,0))),"",INDEX('Inventory Forecast by Month'!$D$13:$AB$17,MATCH("Other",'Inventory Forecast by Month'!$D$13:$D$17,0),MATCH(Inventory!$E40,'Inventory Forecast by Month'!$D$6:$AB$6,0)))</f>
        <v>#N/A</v>
      </c>
      <c r="J40" s="35" t="e">
        <f>IF(ISBLANK(INDEX('Inventory Forecast by Month'!$D$13:$AB$17,MATCH("Units Sold to Accounts",'Inventory Forecast by Month'!$D$13:$D$17,0),MATCH(Inventory!$E40,'Inventory Forecast by Month'!$D$6:$AB$6,0))),"",INDEX('Inventory Forecast by Month'!$D$13:$AB$17,MATCH("Other",'Inventory Forecast by Month'!$D$13:$D$17,0),MATCH(Inventory!$E40,'Inventory Forecast by Month'!$D$6:$AB$6,0)))</f>
        <v>#N/A</v>
      </c>
      <c r="K40" s="11"/>
      <c r="L40" s="11"/>
    </row>
    <row r="41" spans="1:12">
      <c r="A41" s="13" t="str">
        <f>UsedForPicklists!$C$3</f>
        <v>RUS</v>
      </c>
      <c r="B41" s="13" t="str">
        <f>TEXT('File Input'!$C$11,"yyyymmdd")</f>
        <v>yyyymmdd</v>
      </c>
      <c r="C41" s="37" t="str">
        <f>IF(VALUE(LEFT($E41,4))&lt;YEAR('File Input'!$C$11),"Actual",IF(VALUE(LEFT($E41,4))&gt;YEAR('File Input'!$C$11),"Forecast",IF(VALUE(RIGHT($E41,2))&lt;MONTH('File Input'!$C$11),"Actual","Forecast")))</f>
        <v>Forecast</v>
      </c>
      <c r="D41" s="13" t="str">
        <f>'Inventory Forecast by Month'!$D$5</f>
        <v>RU-Russia</v>
      </c>
      <c r="E41" s="13" t="str">
        <f>TEXT(202204,0)</f>
        <v>202204</v>
      </c>
      <c r="F41" s="13" t="s">
        <v>577</v>
      </c>
      <c r="G41" s="35" t="e">
        <f>IF(ISBLANK(INDEX('Inventory Forecast by Month'!$D$13:$AB$17,MATCH("Beginning Inventory",'Inventory Forecast by Month'!$D$13:$D$17,0),MATCH(Inventory!$E41,'Inventory Forecast by Month'!$D$6:$AB$6,0))),"",INDEX('Inventory Forecast by Month'!$D$13:$AB$17,MATCH("Beginning Inventory",'Inventory Forecast by Month'!$D$13:$D$17,0),MATCH(Inventory!$E41,'Inventory Forecast by Month'!$D$6:$AB$6,0)))</f>
        <v>#N/A</v>
      </c>
      <c r="H41" s="35" t="e">
        <f>IF(ISBLANK(INDEX('Inventory Forecast by Month'!$D$13:$AB$17,MATCH("Arriving Units",'Inventory Forecast by Month'!$D$13:$D$17,0),MATCH(Inventory!$E41,'Inventory Forecast by Month'!$D$6:$AB$6,0))),"",INDEX('Inventory Forecast by Month'!$D$13:$AB$17,MATCH("Arriving Units",'Inventory Forecast by Month'!$D$13:$D$17,0),MATCH(Inventory!$E41,'Inventory Forecast by Month'!$D$6:$AB$6,0)))</f>
        <v>#N/A</v>
      </c>
      <c r="I41" s="35" t="e">
        <f>IF(ISBLANK(INDEX('Inventory Forecast by Month'!$D$13:$AB$17,MATCH("Other",'Inventory Forecast by Month'!$D$13:$D$17,0),MATCH(Inventory!$E41,'Inventory Forecast by Month'!$D$6:$AB$6,0))),"",INDEX('Inventory Forecast by Month'!$D$13:$AB$17,MATCH("Other",'Inventory Forecast by Month'!$D$13:$D$17,0),MATCH(Inventory!$E41,'Inventory Forecast by Month'!$D$6:$AB$6,0)))</f>
        <v>#N/A</v>
      </c>
      <c r="J41" s="35" t="e">
        <f>IF(ISBLANK(INDEX('Inventory Forecast by Month'!$D$13:$AB$17,MATCH("Units Sold to Accounts",'Inventory Forecast by Month'!$D$13:$D$17,0),MATCH(Inventory!$E41,'Inventory Forecast by Month'!$D$6:$AB$6,0))),"",INDEX('Inventory Forecast by Month'!$D$13:$AB$17,MATCH("Other",'Inventory Forecast by Month'!$D$13:$D$17,0),MATCH(Inventory!$E41,'Inventory Forecast by Month'!$D$6:$AB$6,0)))</f>
        <v>#N/A</v>
      </c>
      <c r="K41" s="11"/>
      <c r="L41" s="11"/>
    </row>
    <row r="42" spans="1:12">
      <c r="A42" s="13" t="str">
        <f>UsedForPicklists!$C$3</f>
        <v>RUS</v>
      </c>
      <c r="B42" s="13" t="str">
        <f>TEXT('File Input'!$C$11,"yyyymmdd")</f>
        <v>yyyymmdd</v>
      </c>
      <c r="C42" s="37" t="str">
        <f>IF(VALUE(LEFT($E42,4))&lt;YEAR('File Input'!$C$11),"Actual",IF(VALUE(LEFT($E42,4))&gt;YEAR('File Input'!$C$11),"Forecast",IF(VALUE(RIGHT($E42,2))&lt;MONTH('File Input'!$C$11),"Actual","Forecast")))</f>
        <v>Forecast</v>
      </c>
      <c r="D42" s="13" t="str">
        <f>'Inventory Forecast by Month'!$D$5</f>
        <v>RU-Russia</v>
      </c>
      <c r="E42" s="13" t="str">
        <f>TEXT(202205,0)</f>
        <v>202205</v>
      </c>
      <c r="F42" s="13" t="s">
        <v>577</v>
      </c>
      <c r="G42" s="35" t="e">
        <f>IF(ISBLANK(INDEX('Inventory Forecast by Month'!$D$13:$AB$17,MATCH("Beginning Inventory",'Inventory Forecast by Month'!$D$13:$D$17,0),MATCH(Inventory!$E42,'Inventory Forecast by Month'!$D$6:$AB$6,0))),"",INDEX('Inventory Forecast by Month'!$D$13:$AB$17,MATCH("Beginning Inventory",'Inventory Forecast by Month'!$D$13:$D$17,0),MATCH(Inventory!$E42,'Inventory Forecast by Month'!$D$6:$AB$6,0)))</f>
        <v>#N/A</v>
      </c>
      <c r="H42" s="35" t="e">
        <f>IF(ISBLANK(INDEX('Inventory Forecast by Month'!$D$13:$AB$17,MATCH("Arriving Units",'Inventory Forecast by Month'!$D$13:$D$17,0),MATCH(Inventory!$E42,'Inventory Forecast by Month'!$D$6:$AB$6,0))),"",INDEX('Inventory Forecast by Month'!$D$13:$AB$17,MATCH("Arriving Units",'Inventory Forecast by Month'!$D$13:$D$17,0),MATCH(Inventory!$E42,'Inventory Forecast by Month'!$D$6:$AB$6,0)))</f>
        <v>#N/A</v>
      </c>
      <c r="I42" s="35" t="e">
        <f>IF(ISBLANK(INDEX('Inventory Forecast by Month'!$D$13:$AB$17,MATCH("Other",'Inventory Forecast by Month'!$D$13:$D$17,0),MATCH(Inventory!$E42,'Inventory Forecast by Month'!$D$6:$AB$6,0))),"",INDEX('Inventory Forecast by Month'!$D$13:$AB$17,MATCH("Other",'Inventory Forecast by Month'!$D$13:$D$17,0),MATCH(Inventory!$E42,'Inventory Forecast by Month'!$D$6:$AB$6,0)))</f>
        <v>#N/A</v>
      </c>
      <c r="J42" s="35" t="e">
        <f>IF(ISBLANK(INDEX('Inventory Forecast by Month'!$D$13:$AB$17,MATCH("Units Sold to Accounts",'Inventory Forecast by Month'!$D$13:$D$17,0),MATCH(Inventory!$E42,'Inventory Forecast by Month'!$D$6:$AB$6,0))),"",INDEX('Inventory Forecast by Month'!$D$13:$AB$17,MATCH("Other",'Inventory Forecast by Month'!$D$13:$D$17,0),MATCH(Inventory!$E42,'Inventory Forecast by Month'!$D$6:$AB$6,0)))</f>
        <v>#N/A</v>
      </c>
      <c r="K42" s="11"/>
      <c r="L42" s="11"/>
    </row>
    <row r="43" spans="1:12">
      <c r="A43" s="13" t="str">
        <f>UsedForPicklists!$C$3</f>
        <v>RUS</v>
      </c>
      <c r="B43" s="13" t="str">
        <f>TEXT('File Input'!$C$11,"yyyymmdd")</f>
        <v>yyyymmdd</v>
      </c>
      <c r="C43" s="37" t="str">
        <f>IF(VALUE(LEFT($E43,4))&lt;YEAR('File Input'!$C$11),"Actual",IF(VALUE(LEFT($E43,4))&gt;YEAR('File Input'!$C$11),"Forecast",IF(VALUE(RIGHT($E43,2))&lt;MONTH('File Input'!$C$11),"Actual","Forecast")))</f>
        <v>Forecast</v>
      </c>
      <c r="D43" s="13" t="str">
        <f>'Inventory Forecast by Month'!$D$5</f>
        <v>RU-Russia</v>
      </c>
      <c r="E43" s="13" t="str">
        <f>TEXT(202206,0)</f>
        <v>202206</v>
      </c>
      <c r="F43" s="13" t="s">
        <v>577</v>
      </c>
      <c r="G43" s="35" t="e">
        <f>IF(ISBLANK(INDEX('Inventory Forecast by Month'!$D$13:$AB$17,MATCH("Beginning Inventory",'Inventory Forecast by Month'!$D$13:$D$17,0),MATCH(Inventory!$E43,'Inventory Forecast by Month'!$D$6:$AB$6,0))),"",INDEX('Inventory Forecast by Month'!$D$13:$AB$17,MATCH("Beginning Inventory",'Inventory Forecast by Month'!$D$13:$D$17,0),MATCH(Inventory!$E43,'Inventory Forecast by Month'!$D$6:$AB$6,0)))</f>
        <v>#N/A</v>
      </c>
      <c r="H43" s="35" t="e">
        <f>IF(ISBLANK(INDEX('Inventory Forecast by Month'!$D$13:$AB$17,MATCH("Arriving Units",'Inventory Forecast by Month'!$D$13:$D$17,0),MATCH(Inventory!$E43,'Inventory Forecast by Month'!$D$6:$AB$6,0))),"",INDEX('Inventory Forecast by Month'!$D$13:$AB$17,MATCH("Arriving Units",'Inventory Forecast by Month'!$D$13:$D$17,0),MATCH(Inventory!$E43,'Inventory Forecast by Month'!$D$6:$AB$6,0)))</f>
        <v>#N/A</v>
      </c>
      <c r="I43" s="35" t="e">
        <f>IF(ISBLANK(INDEX('Inventory Forecast by Month'!$D$13:$AB$17,MATCH("Other",'Inventory Forecast by Month'!$D$13:$D$17,0),MATCH(Inventory!$E43,'Inventory Forecast by Month'!$D$6:$AB$6,0))),"",INDEX('Inventory Forecast by Month'!$D$13:$AB$17,MATCH("Other",'Inventory Forecast by Month'!$D$13:$D$17,0),MATCH(Inventory!$E43,'Inventory Forecast by Month'!$D$6:$AB$6,0)))</f>
        <v>#N/A</v>
      </c>
      <c r="J43" s="35" t="e">
        <f>IF(ISBLANK(INDEX('Inventory Forecast by Month'!$D$13:$AB$17,MATCH("Units Sold to Accounts",'Inventory Forecast by Month'!$D$13:$D$17,0),MATCH(Inventory!$E43,'Inventory Forecast by Month'!$D$6:$AB$6,0))),"",INDEX('Inventory Forecast by Month'!$D$13:$AB$17,MATCH("Other",'Inventory Forecast by Month'!$D$13:$D$17,0),MATCH(Inventory!$E43,'Inventory Forecast by Month'!$D$6:$AB$6,0)))</f>
        <v>#N/A</v>
      </c>
      <c r="K43" s="11"/>
      <c r="L43" s="11"/>
    </row>
    <row r="44" spans="1:12">
      <c r="A44" s="13" t="str">
        <f>UsedForPicklists!$C$3</f>
        <v>RUS</v>
      </c>
      <c r="B44" s="13" t="str">
        <f>TEXT('File Input'!$C$11,"yyyymmdd")</f>
        <v>yyyymmdd</v>
      </c>
      <c r="C44" s="37" t="str">
        <f>IF(VALUE(LEFT($E44,4))&lt;YEAR('File Input'!$C$11),"Actual",IF(VALUE(LEFT($E44,4))&gt;YEAR('File Input'!$C$11),"Forecast",IF(VALUE(RIGHT($E44,2))&lt;MONTH('File Input'!$C$11),"Actual","Forecast")))</f>
        <v>Forecast</v>
      </c>
      <c r="D44" s="13" t="str">
        <f>'Inventory Forecast by Month'!$D$5</f>
        <v>RU-Russia</v>
      </c>
      <c r="E44" s="13" t="str">
        <f>TEXT(202207,0)</f>
        <v>202207</v>
      </c>
      <c r="F44" s="13" t="s">
        <v>577</v>
      </c>
      <c r="G44" s="35" t="e">
        <f>IF(ISBLANK(INDEX('Inventory Forecast by Month'!$D$13:$AB$17,MATCH("Beginning Inventory",'Inventory Forecast by Month'!$D$13:$D$17,0),MATCH(Inventory!$E44,'Inventory Forecast by Month'!$D$6:$AB$6,0))),"",INDEX('Inventory Forecast by Month'!$D$13:$AB$17,MATCH("Beginning Inventory",'Inventory Forecast by Month'!$D$13:$D$17,0),MATCH(Inventory!$E44,'Inventory Forecast by Month'!$D$6:$AB$6,0)))</f>
        <v>#N/A</v>
      </c>
      <c r="H44" s="35" t="e">
        <f>IF(ISBLANK(INDEX('Inventory Forecast by Month'!$D$13:$AB$17,MATCH("Arriving Units",'Inventory Forecast by Month'!$D$13:$D$17,0),MATCH(Inventory!$E44,'Inventory Forecast by Month'!$D$6:$AB$6,0))),"",INDEX('Inventory Forecast by Month'!$D$13:$AB$17,MATCH("Arriving Units",'Inventory Forecast by Month'!$D$13:$D$17,0),MATCH(Inventory!$E44,'Inventory Forecast by Month'!$D$6:$AB$6,0)))</f>
        <v>#N/A</v>
      </c>
      <c r="I44" s="35" t="e">
        <f>IF(ISBLANK(INDEX('Inventory Forecast by Month'!$D$13:$AB$17,MATCH("Other",'Inventory Forecast by Month'!$D$13:$D$17,0),MATCH(Inventory!$E44,'Inventory Forecast by Month'!$D$6:$AB$6,0))),"",INDEX('Inventory Forecast by Month'!$D$13:$AB$17,MATCH("Other",'Inventory Forecast by Month'!$D$13:$D$17,0),MATCH(Inventory!$E44,'Inventory Forecast by Month'!$D$6:$AB$6,0)))</f>
        <v>#N/A</v>
      </c>
      <c r="J44" s="35" t="e">
        <f>IF(ISBLANK(INDEX('Inventory Forecast by Month'!$D$13:$AB$17,MATCH("Units Sold to Accounts",'Inventory Forecast by Month'!$D$13:$D$17,0),MATCH(Inventory!$E44,'Inventory Forecast by Month'!$D$6:$AB$6,0))),"",INDEX('Inventory Forecast by Month'!$D$13:$AB$17,MATCH("Other",'Inventory Forecast by Month'!$D$13:$D$17,0),MATCH(Inventory!$E44,'Inventory Forecast by Month'!$D$6:$AB$6,0)))</f>
        <v>#N/A</v>
      </c>
      <c r="K44" s="11"/>
      <c r="L44" s="11"/>
    </row>
    <row r="45" spans="1:12">
      <c r="A45" s="13" t="str">
        <f>UsedForPicklists!$C$3</f>
        <v>RUS</v>
      </c>
      <c r="B45" s="13" t="str">
        <f>TEXT('File Input'!$C$11,"yyyymmdd")</f>
        <v>yyyymmdd</v>
      </c>
      <c r="C45" s="37" t="str">
        <f>IF(VALUE(LEFT($E45,4))&lt;YEAR('File Input'!$C$11),"Actual",IF(VALUE(LEFT($E45,4))&gt;YEAR('File Input'!$C$11),"Forecast",IF(VALUE(RIGHT($E45,2))&lt;MONTH('File Input'!$C$11),"Actual","Forecast")))</f>
        <v>Forecast</v>
      </c>
      <c r="D45" s="13" t="str">
        <f>'Inventory Forecast by Month'!$D$5</f>
        <v>RU-Russia</v>
      </c>
      <c r="E45" s="13" t="str">
        <f>TEXT(202208,0)</f>
        <v>202208</v>
      </c>
      <c r="F45" s="13" t="s">
        <v>577</v>
      </c>
      <c r="G45" s="35" t="e">
        <f>IF(ISBLANK(INDEX('Inventory Forecast by Month'!$D$13:$AB$17,MATCH("Beginning Inventory",'Inventory Forecast by Month'!$D$13:$D$17,0),MATCH(Inventory!$E45,'Inventory Forecast by Month'!$D$6:$AB$6,0))),"",INDEX('Inventory Forecast by Month'!$D$13:$AB$17,MATCH("Beginning Inventory",'Inventory Forecast by Month'!$D$13:$D$17,0),MATCH(Inventory!$E45,'Inventory Forecast by Month'!$D$6:$AB$6,0)))</f>
        <v>#N/A</v>
      </c>
      <c r="H45" s="35" t="e">
        <f>IF(ISBLANK(INDEX('Inventory Forecast by Month'!$D$13:$AB$17,MATCH("Arriving Units",'Inventory Forecast by Month'!$D$13:$D$17,0),MATCH(Inventory!$E45,'Inventory Forecast by Month'!$D$6:$AB$6,0))),"",INDEX('Inventory Forecast by Month'!$D$13:$AB$17,MATCH("Arriving Units",'Inventory Forecast by Month'!$D$13:$D$17,0),MATCH(Inventory!$E45,'Inventory Forecast by Month'!$D$6:$AB$6,0)))</f>
        <v>#N/A</v>
      </c>
      <c r="I45" s="35" t="e">
        <f>IF(ISBLANK(INDEX('Inventory Forecast by Month'!$D$13:$AB$17,MATCH("Other",'Inventory Forecast by Month'!$D$13:$D$17,0),MATCH(Inventory!$E45,'Inventory Forecast by Month'!$D$6:$AB$6,0))),"",INDEX('Inventory Forecast by Month'!$D$13:$AB$17,MATCH("Other",'Inventory Forecast by Month'!$D$13:$D$17,0),MATCH(Inventory!$E45,'Inventory Forecast by Month'!$D$6:$AB$6,0)))</f>
        <v>#N/A</v>
      </c>
      <c r="J45" s="35" t="e">
        <f>IF(ISBLANK(INDEX('Inventory Forecast by Month'!$D$13:$AB$17,MATCH("Units Sold to Accounts",'Inventory Forecast by Month'!$D$13:$D$17,0),MATCH(Inventory!$E45,'Inventory Forecast by Month'!$D$6:$AB$6,0))),"",INDEX('Inventory Forecast by Month'!$D$13:$AB$17,MATCH("Other",'Inventory Forecast by Month'!$D$13:$D$17,0),MATCH(Inventory!$E45,'Inventory Forecast by Month'!$D$6:$AB$6,0)))</f>
        <v>#N/A</v>
      </c>
      <c r="K45" s="11"/>
      <c r="L45" s="11"/>
    </row>
    <row r="46" spans="1:12">
      <c r="A46" s="13" t="str">
        <f>UsedForPicklists!$C$3</f>
        <v>RUS</v>
      </c>
      <c r="B46" s="13" t="str">
        <f>TEXT('File Input'!$C$11,"yyyymmdd")</f>
        <v>yyyymmdd</v>
      </c>
      <c r="C46" s="37" t="str">
        <f>IF(VALUE(LEFT($E46,4))&lt;YEAR('File Input'!$C$11),"Actual",IF(VALUE(LEFT($E46,4))&gt;YEAR('File Input'!$C$11),"Forecast",IF(VALUE(RIGHT($E46,2))&lt;MONTH('File Input'!$C$11),"Actual","Forecast")))</f>
        <v>Forecast</v>
      </c>
      <c r="D46" s="13" t="str">
        <f>'Inventory Forecast by Month'!$D$5</f>
        <v>RU-Russia</v>
      </c>
      <c r="E46" s="13" t="str">
        <f>TEXT(202209,0)</f>
        <v>202209</v>
      </c>
      <c r="F46" s="13" t="s">
        <v>577</v>
      </c>
      <c r="G46" s="35" t="e">
        <f>IF(ISBLANK(INDEX('Inventory Forecast by Month'!$D$13:$AB$17,MATCH("Beginning Inventory",'Inventory Forecast by Month'!$D$13:$D$17,0),MATCH(Inventory!$E46,'Inventory Forecast by Month'!$D$6:$AB$6,0))),"",INDEX('Inventory Forecast by Month'!$D$13:$AB$17,MATCH("Beginning Inventory",'Inventory Forecast by Month'!$D$13:$D$17,0),MATCH(Inventory!$E46,'Inventory Forecast by Month'!$D$6:$AB$6,0)))</f>
        <v>#N/A</v>
      </c>
      <c r="H46" s="35" t="e">
        <f>IF(ISBLANK(INDEX('Inventory Forecast by Month'!$D$13:$AB$17,MATCH("Arriving Units",'Inventory Forecast by Month'!$D$13:$D$17,0),MATCH(Inventory!$E46,'Inventory Forecast by Month'!$D$6:$AB$6,0))),"",INDEX('Inventory Forecast by Month'!$D$13:$AB$17,MATCH("Arriving Units",'Inventory Forecast by Month'!$D$13:$D$17,0),MATCH(Inventory!$E46,'Inventory Forecast by Month'!$D$6:$AB$6,0)))</f>
        <v>#N/A</v>
      </c>
      <c r="I46" s="35" t="e">
        <f>IF(ISBLANK(INDEX('Inventory Forecast by Month'!$D$13:$AB$17,MATCH("Other",'Inventory Forecast by Month'!$D$13:$D$17,0),MATCH(Inventory!$E46,'Inventory Forecast by Month'!$D$6:$AB$6,0))),"",INDEX('Inventory Forecast by Month'!$D$13:$AB$17,MATCH("Other",'Inventory Forecast by Month'!$D$13:$D$17,0),MATCH(Inventory!$E46,'Inventory Forecast by Month'!$D$6:$AB$6,0)))</f>
        <v>#N/A</v>
      </c>
      <c r="J46" s="35" t="e">
        <f>IF(ISBLANK(INDEX('Inventory Forecast by Month'!$D$13:$AB$17,MATCH("Units Sold to Accounts",'Inventory Forecast by Month'!$D$13:$D$17,0),MATCH(Inventory!$E46,'Inventory Forecast by Month'!$D$6:$AB$6,0))),"",INDEX('Inventory Forecast by Month'!$D$13:$AB$17,MATCH("Other",'Inventory Forecast by Month'!$D$13:$D$17,0),MATCH(Inventory!$E46,'Inventory Forecast by Month'!$D$6:$AB$6,0)))</f>
        <v>#N/A</v>
      </c>
      <c r="K46" s="11"/>
      <c r="L46" s="11"/>
    </row>
    <row r="47" spans="1:12">
      <c r="A47" s="13" t="str">
        <f>UsedForPicklists!$C$3</f>
        <v>RUS</v>
      </c>
      <c r="B47" s="13" t="str">
        <f>TEXT('File Input'!$C$11,"yyyymmdd")</f>
        <v>yyyymmdd</v>
      </c>
      <c r="C47" s="37" t="str">
        <f>IF(VALUE(LEFT($E47,4))&lt;YEAR('File Input'!$C$11),"Actual",IF(VALUE(LEFT($E47,4))&gt;YEAR('File Input'!$C$11),"Forecast",IF(VALUE(RIGHT($E47,2))&lt;MONTH('File Input'!$C$11),"Actual","Forecast")))</f>
        <v>Forecast</v>
      </c>
      <c r="D47" s="13" t="str">
        <f>'Inventory Forecast by Month'!$D$5</f>
        <v>RU-Russia</v>
      </c>
      <c r="E47" s="13" t="str">
        <f>TEXT(202210,0)</f>
        <v>202210</v>
      </c>
      <c r="F47" s="13" t="s">
        <v>577</v>
      </c>
      <c r="G47" s="35" t="e">
        <f>IF(ISBLANK(INDEX('Inventory Forecast by Month'!$D$13:$AB$17,MATCH("Beginning Inventory",'Inventory Forecast by Month'!$D$13:$D$17,0),MATCH(Inventory!$E47,'Inventory Forecast by Month'!$D$6:$AB$6,0))),"",INDEX('Inventory Forecast by Month'!$D$13:$AB$17,MATCH("Beginning Inventory",'Inventory Forecast by Month'!$D$13:$D$17,0),MATCH(Inventory!$E47,'Inventory Forecast by Month'!$D$6:$AB$6,0)))</f>
        <v>#N/A</v>
      </c>
      <c r="H47" s="35" t="e">
        <f>IF(ISBLANK(INDEX('Inventory Forecast by Month'!$D$13:$AB$17,MATCH("Arriving Units",'Inventory Forecast by Month'!$D$13:$D$17,0),MATCH(Inventory!$E47,'Inventory Forecast by Month'!$D$6:$AB$6,0))),"",INDEX('Inventory Forecast by Month'!$D$13:$AB$17,MATCH("Arriving Units",'Inventory Forecast by Month'!$D$13:$D$17,0),MATCH(Inventory!$E47,'Inventory Forecast by Month'!$D$6:$AB$6,0)))</f>
        <v>#N/A</v>
      </c>
      <c r="I47" s="35" t="e">
        <f>IF(ISBLANK(INDEX('Inventory Forecast by Month'!$D$13:$AB$17,MATCH("Other",'Inventory Forecast by Month'!$D$13:$D$17,0),MATCH(Inventory!$E47,'Inventory Forecast by Month'!$D$6:$AB$6,0))),"",INDEX('Inventory Forecast by Month'!$D$13:$AB$17,MATCH("Other",'Inventory Forecast by Month'!$D$13:$D$17,0),MATCH(Inventory!$E47,'Inventory Forecast by Month'!$D$6:$AB$6,0)))</f>
        <v>#N/A</v>
      </c>
      <c r="J47" s="35" t="e">
        <f>IF(ISBLANK(INDEX('Inventory Forecast by Month'!$D$13:$AB$17,MATCH("Units Sold to Accounts",'Inventory Forecast by Month'!$D$13:$D$17,0),MATCH(Inventory!$E47,'Inventory Forecast by Month'!$D$6:$AB$6,0))),"",INDEX('Inventory Forecast by Month'!$D$13:$AB$17,MATCH("Other",'Inventory Forecast by Month'!$D$13:$D$17,0),MATCH(Inventory!$E47,'Inventory Forecast by Month'!$D$6:$AB$6,0)))</f>
        <v>#N/A</v>
      </c>
      <c r="K47" s="11"/>
      <c r="L47" s="11"/>
    </row>
    <row r="48" spans="1:12">
      <c r="A48" s="13" t="str">
        <f>UsedForPicklists!$C$3</f>
        <v>RUS</v>
      </c>
      <c r="B48" s="13" t="str">
        <f>TEXT('File Input'!$C$11,"yyyymmdd")</f>
        <v>yyyymmdd</v>
      </c>
      <c r="C48" s="37" t="str">
        <f>IF(VALUE(LEFT($E48,4))&lt;YEAR('File Input'!$C$11),"Actual",IF(VALUE(LEFT($E48,4))&gt;YEAR('File Input'!$C$11),"Forecast",IF(VALUE(RIGHT($E48,2))&lt;MONTH('File Input'!$C$11),"Actual","Forecast")))</f>
        <v>Forecast</v>
      </c>
      <c r="D48" s="13" t="str">
        <f>'Inventory Forecast by Month'!$D$5</f>
        <v>RU-Russia</v>
      </c>
      <c r="E48" s="13" t="str">
        <f>TEXT(202211,0)</f>
        <v>202211</v>
      </c>
      <c r="F48" s="13" t="s">
        <v>577</v>
      </c>
      <c r="G48" s="35" t="e">
        <f>IF(ISBLANK(INDEX('Inventory Forecast by Month'!$D$13:$AB$17,MATCH("Beginning Inventory",'Inventory Forecast by Month'!$D$13:$D$17,0),MATCH(Inventory!$E48,'Inventory Forecast by Month'!$D$6:$AB$6,0))),"",INDEX('Inventory Forecast by Month'!$D$13:$AB$17,MATCH("Beginning Inventory",'Inventory Forecast by Month'!$D$13:$D$17,0),MATCH(Inventory!$E48,'Inventory Forecast by Month'!$D$6:$AB$6,0)))</f>
        <v>#N/A</v>
      </c>
      <c r="H48" s="35" t="e">
        <f>IF(ISBLANK(INDEX('Inventory Forecast by Month'!$D$13:$AB$17,MATCH("Arriving Units",'Inventory Forecast by Month'!$D$13:$D$17,0),MATCH(Inventory!$E48,'Inventory Forecast by Month'!$D$6:$AB$6,0))),"",INDEX('Inventory Forecast by Month'!$D$13:$AB$17,MATCH("Arriving Units",'Inventory Forecast by Month'!$D$13:$D$17,0),MATCH(Inventory!$E48,'Inventory Forecast by Month'!$D$6:$AB$6,0)))</f>
        <v>#N/A</v>
      </c>
      <c r="I48" s="35" t="e">
        <f>IF(ISBLANK(INDEX('Inventory Forecast by Month'!$D$13:$AB$17,MATCH("Other",'Inventory Forecast by Month'!$D$13:$D$17,0),MATCH(Inventory!$E48,'Inventory Forecast by Month'!$D$6:$AB$6,0))),"",INDEX('Inventory Forecast by Month'!$D$13:$AB$17,MATCH("Other",'Inventory Forecast by Month'!$D$13:$D$17,0),MATCH(Inventory!$E48,'Inventory Forecast by Month'!$D$6:$AB$6,0)))</f>
        <v>#N/A</v>
      </c>
      <c r="J48" s="35" t="e">
        <f>IF(ISBLANK(INDEX('Inventory Forecast by Month'!$D$13:$AB$17,MATCH("Units Sold to Accounts",'Inventory Forecast by Month'!$D$13:$D$17,0),MATCH(Inventory!$E48,'Inventory Forecast by Month'!$D$6:$AB$6,0))),"",INDEX('Inventory Forecast by Month'!$D$13:$AB$17,MATCH("Other",'Inventory Forecast by Month'!$D$13:$D$17,0),MATCH(Inventory!$E48,'Inventory Forecast by Month'!$D$6:$AB$6,0)))</f>
        <v>#N/A</v>
      </c>
      <c r="K48" s="11"/>
      <c r="L48" s="11"/>
    </row>
    <row r="49" spans="1:12">
      <c r="A49" s="13" t="str">
        <f>UsedForPicklists!$C$3</f>
        <v>RUS</v>
      </c>
      <c r="B49" s="13" t="str">
        <f>TEXT('File Input'!$C$11,"yyyymmdd")</f>
        <v>yyyymmdd</v>
      </c>
      <c r="C49" s="37" t="str">
        <f>IF(VALUE(LEFT($E49,4))&lt;YEAR('File Input'!$C$11),"Actual",IF(VALUE(LEFT($E49,4))&gt;YEAR('File Input'!$C$11),"Forecast",IF(VALUE(RIGHT($E49,2))&lt;MONTH('File Input'!$C$11),"Actual","Forecast")))</f>
        <v>Forecast</v>
      </c>
      <c r="D49" s="13" t="str">
        <f>'Inventory Forecast by Month'!$D$5</f>
        <v>RU-Russia</v>
      </c>
      <c r="E49" s="13" t="str">
        <f>TEXT(202212,0)</f>
        <v>202212</v>
      </c>
      <c r="F49" s="13" t="s">
        <v>577</v>
      </c>
      <c r="G49" s="35" t="e">
        <f>IF(ISBLANK(INDEX('Inventory Forecast by Month'!$D$13:$AB$17,MATCH("Beginning Inventory",'Inventory Forecast by Month'!$D$13:$D$17,0),MATCH(Inventory!$E49,'Inventory Forecast by Month'!$D$6:$AB$6,0))),"",INDEX('Inventory Forecast by Month'!$D$13:$AB$17,MATCH("Beginning Inventory",'Inventory Forecast by Month'!$D$13:$D$17,0),MATCH(Inventory!$E49,'Inventory Forecast by Month'!$D$6:$AB$6,0)))</f>
        <v>#N/A</v>
      </c>
      <c r="H49" s="35" t="e">
        <f>IF(ISBLANK(INDEX('Inventory Forecast by Month'!$D$13:$AB$17,MATCH("Arriving Units",'Inventory Forecast by Month'!$D$13:$D$17,0),MATCH(Inventory!$E49,'Inventory Forecast by Month'!$D$6:$AB$6,0))),"",INDEX('Inventory Forecast by Month'!$D$13:$AB$17,MATCH("Arriving Units",'Inventory Forecast by Month'!$D$13:$D$17,0),MATCH(Inventory!$E49,'Inventory Forecast by Month'!$D$6:$AB$6,0)))</f>
        <v>#N/A</v>
      </c>
      <c r="I49" s="35" t="e">
        <f>IF(ISBLANK(INDEX('Inventory Forecast by Month'!$D$13:$AB$17,MATCH("Other",'Inventory Forecast by Month'!$D$13:$D$17,0),MATCH(Inventory!$E49,'Inventory Forecast by Month'!$D$6:$AB$6,0))),"",INDEX('Inventory Forecast by Month'!$D$13:$AB$17,MATCH("Other",'Inventory Forecast by Month'!$D$13:$D$17,0),MATCH(Inventory!$E49,'Inventory Forecast by Month'!$D$6:$AB$6,0)))</f>
        <v>#N/A</v>
      </c>
      <c r="J49" s="35" t="e">
        <f>IF(ISBLANK(INDEX('Inventory Forecast by Month'!$D$13:$AB$17,MATCH("Units Sold to Accounts",'Inventory Forecast by Month'!$D$13:$D$17,0),MATCH(Inventory!$E49,'Inventory Forecast by Month'!$D$6:$AB$6,0))),"",INDEX('Inventory Forecast by Month'!$D$13:$AB$17,MATCH("Other",'Inventory Forecast by Month'!$D$13:$D$17,0),MATCH(Inventory!$E49,'Inventory Forecast by Month'!$D$6:$AB$6,0)))</f>
        <v>#N/A</v>
      </c>
      <c r="K49" s="11"/>
      <c r="L49" s="11"/>
    </row>
    <row r="50" spans="1:12">
      <c r="A50" s="13" t="str">
        <f>UsedForPicklists!$C$3</f>
        <v>RUS</v>
      </c>
      <c r="B50" s="13" t="str">
        <f>TEXT('File Input'!$C$11,"yyyymmdd")</f>
        <v>yyyymmdd</v>
      </c>
      <c r="C50" s="37" t="str">
        <f>IF(VALUE(LEFT($E50,4))&lt;YEAR('File Input'!$C$11),"Actual",IF(VALUE(LEFT($E50,4))&gt;YEAR('File Input'!$C$11),"Forecast",IF(VALUE(RIGHT($E50,2))&lt;MONTH('File Input'!$C$11),"Actual","Forecast")))</f>
        <v>Actual</v>
      </c>
      <c r="D50" s="13" t="str">
        <f>'Inventory Forecast by Month'!$D$5</f>
        <v>RU-Russia</v>
      </c>
      <c r="E50" s="13" t="str">
        <f>TEXT(202101,0)</f>
        <v>202101</v>
      </c>
      <c r="F50" s="13" t="s">
        <v>574</v>
      </c>
      <c r="G50" s="35" t="e">
        <f>IF(ISBLANK(INDEX('Inventory Forecast by Month'!$D$19:$AB$23,MATCH("Beginning Inventory",'Inventory Forecast by Month'!$D$19:$D$23,0),MATCH(Inventory!$E50,'Inventory Forecast by Month'!$D$6:$AB$6,0))),"",INDEX('Inventory Forecast by Month'!$D$19:$AB$23,MATCH("Beginning Inventory",'Inventory Forecast by Month'!$D$19:$D$23,0),MATCH(Inventory!$E50,'Inventory Forecast by Month'!$D$6:$AB$6,0)))</f>
        <v>#N/A</v>
      </c>
      <c r="H50" s="35" t="e">
        <f>IF(ISBLANK(INDEX('Inventory Forecast by Month'!$D$19:$AB$23,MATCH("Arriving Units",'Inventory Forecast by Month'!$D$19:$D$23,0),MATCH(Inventory!$E50,'Inventory Forecast by Month'!$D$6:$AB$6,0))),"",INDEX('Inventory Forecast by Month'!$D$19:$AB$23,MATCH("Arriving Units",'Inventory Forecast by Month'!$D$19:$D$23,0),MATCH(Inventory!$E50,'Inventory Forecast by Month'!$D$6:$AB$6,0)))</f>
        <v>#N/A</v>
      </c>
      <c r="I50" s="35" t="e">
        <f>IF(ISBLANK(INDEX('Inventory Forecast by Month'!$D$19:$AB$23,MATCH("Other",'Inventory Forecast by Month'!$D$19:$D$23,0),MATCH(Inventory!$E50,'Inventory Forecast by Month'!$D$6:$AB$6,0))),"",INDEX('Inventory Forecast by Month'!$D$19:$AB$23,MATCH("Other",'Inventory Forecast by Month'!$D$19:$D$23,0),MATCH(Inventory!$E50,'Inventory Forecast by Month'!$D$6:$AB$6,0)))</f>
        <v>#N/A</v>
      </c>
      <c r="J50" s="35" t="e">
        <f>IF(ISBLANK(INDEX('Inventory Forecast by Month'!$D$19:$AB$23,MATCH("Units Sold to Accounts",'Inventory Forecast by Month'!$D$19:$D$23,0),MATCH(Inventory!$E50,'Inventory Forecast by Month'!$D$6:$AB$6,0))),"",INDEX('Inventory Forecast by Month'!$D$19:$AB$23,MATCH("Units Sold to Accounts",'Inventory Forecast by Month'!$D$19:$D$23,0),MATCH(Inventory!$E50,'Inventory Forecast by Month'!$D$6:$AB$6,0)))</f>
        <v>#N/A</v>
      </c>
      <c r="K50" s="11"/>
      <c r="L50" s="11"/>
    </row>
    <row r="51" spans="1:12">
      <c r="A51" s="13" t="str">
        <f>UsedForPicklists!$C$3</f>
        <v>RUS</v>
      </c>
      <c r="B51" s="13" t="str">
        <f>TEXT('File Input'!$C$11,"yyyymmdd")</f>
        <v>yyyymmdd</v>
      </c>
      <c r="C51" s="37" t="str">
        <f>IF(VALUE(LEFT($E51,4))&lt;YEAR('File Input'!$C$11),"Actual",IF(VALUE(LEFT($E51,4))&gt;YEAR('File Input'!$C$11),"Forecast",IF(VALUE(RIGHT($E51,2))&lt;MONTH('File Input'!$C$11),"Actual","Forecast")))</f>
        <v>Actual</v>
      </c>
      <c r="D51" s="13" t="str">
        <f>'Inventory Forecast by Month'!$D$5</f>
        <v>RU-Russia</v>
      </c>
      <c r="E51" s="13" t="str">
        <f>TEXT(202102,0)</f>
        <v>202102</v>
      </c>
      <c r="F51" s="13" t="s">
        <v>574</v>
      </c>
      <c r="G51" s="35" t="e">
        <f>IF(ISBLANK(INDEX('Inventory Forecast by Month'!$D$19:$AB$23,MATCH("Beginning Inventory",'Inventory Forecast by Month'!$D$19:$D$23,0),MATCH(Inventory!$E51,'Inventory Forecast by Month'!$D$6:$AB$6,0))),"",INDEX('Inventory Forecast by Month'!$D$19:$AB$23,MATCH("Beginning Inventory",'Inventory Forecast by Month'!$D$19:$D$23,0),MATCH(Inventory!$E51,'Inventory Forecast by Month'!$D$6:$AB$6,0)))</f>
        <v>#N/A</v>
      </c>
      <c r="H51" s="35" t="e">
        <f>IF(ISBLANK(INDEX('Inventory Forecast by Month'!$D$19:$AB$23,MATCH("Arriving Units",'Inventory Forecast by Month'!$D$19:$D$23,0),MATCH(Inventory!$E51,'Inventory Forecast by Month'!$D$6:$AB$6,0))),"",INDEX('Inventory Forecast by Month'!$D$19:$AB$23,MATCH("Arriving Units",'Inventory Forecast by Month'!$D$19:$D$23,0),MATCH(Inventory!$E51,'Inventory Forecast by Month'!$D$6:$AB$6,0)))</f>
        <v>#N/A</v>
      </c>
      <c r="I51" s="35" t="e">
        <f>IF(ISBLANK(INDEX('Inventory Forecast by Month'!$D$19:$AB$23,MATCH("Other",'Inventory Forecast by Month'!$D$19:$D$23,0),MATCH(Inventory!$E51,'Inventory Forecast by Month'!$D$6:$AB$6,0))),"",INDEX('Inventory Forecast by Month'!$D$19:$AB$23,MATCH("Other",'Inventory Forecast by Month'!$D$19:$D$23,0),MATCH(Inventory!$E51,'Inventory Forecast by Month'!$D$6:$AB$6,0)))</f>
        <v>#N/A</v>
      </c>
      <c r="J51" s="35" t="e">
        <f>IF(ISBLANK(INDEX('Inventory Forecast by Month'!$D$19:$AB$23,MATCH("Units Sold to Accounts",'Inventory Forecast by Month'!$D$19:$D$23,0),MATCH(Inventory!$E51,'Inventory Forecast by Month'!$D$6:$AB$6,0))),"",INDEX('Inventory Forecast by Month'!$D$19:$AB$23,MATCH("Units Sold to Accounts",'Inventory Forecast by Month'!$D$19:$D$23,0),MATCH(Inventory!$E51,'Inventory Forecast by Month'!$D$6:$AB$6,0)))</f>
        <v>#N/A</v>
      </c>
      <c r="K51" s="11"/>
      <c r="L51" s="11"/>
    </row>
    <row r="52" spans="1:12">
      <c r="A52" s="13" t="str">
        <f>UsedForPicklists!$C$3</f>
        <v>RUS</v>
      </c>
      <c r="B52" s="13" t="str">
        <f>TEXT('File Input'!$C$11,"yyyymmdd")</f>
        <v>yyyymmdd</v>
      </c>
      <c r="C52" s="37" t="str">
        <f>IF(VALUE(LEFT($E52,4))&lt;YEAR('File Input'!$C$11),"Actual",IF(VALUE(LEFT($E52,4))&gt;YEAR('File Input'!$C$11),"Forecast",IF(VALUE(RIGHT($E52,2))&lt;MONTH('File Input'!$C$11),"Actual","Forecast")))</f>
        <v>Actual</v>
      </c>
      <c r="D52" s="13" t="str">
        <f>'Inventory Forecast by Month'!$D$5</f>
        <v>RU-Russia</v>
      </c>
      <c r="E52" s="13" t="str">
        <f>TEXT(202103,0)</f>
        <v>202103</v>
      </c>
      <c r="F52" s="13" t="s">
        <v>574</v>
      </c>
      <c r="G52" s="35" t="e">
        <f>IF(ISBLANK(INDEX('Inventory Forecast by Month'!$D$19:$AB$23,MATCH("Beginning Inventory",'Inventory Forecast by Month'!$D$19:$D$23,0),MATCH(Inventory!$E52,'Inventory Forecast by Month'!$D$6:$AB$6,0))),"",INDEX('Inventory Forecast by Month'!$D$19:$AB$23,MATCH("Beginning Inventory",'Inventory Forecast by Month'!$D$19:$D$23,0),MATCH(Inventory!$E52,'Inventory Forecast by Month'!$D$6:$AB$6,0)))</f>
        <v>#N/A</v>
      </c>
      <c r="H52" s="35" t="e">
        <f>IF(ISBLANK(INDEX('Inventory Forecast by Month'!$D$19:$AB$23,MATCH("Arriving Units",'Inventory Forecast by Month'!$D$19:$D$23,0),MATCH(Inventory!$E52,'Inventory Forecast by Month'!$D$6:$AB$6,0))),"",INDEX('Inventory Forecast by Month'!$D$19:$AB$23,MATCH("Arriving Units",'Inventory Forecast by Month'!$D$19:$D$23,0),MATCH(Inventory!$E52,'Inventory Forecast by Month'!$D$6:$AB$6,0)))</f>
        <v>#N/A</v>
      </c>
      <c r="I52" s="35" t="e">
        <f>IF(ISBLANK(INDEX('Inventory Forecast by Month'!$D$19:$AB$23,MATCH("Other",'Inventory Forecast by Month'!$D$19:$D$23,0),MATCH(Inventory!$E52,'Inventory Forecast by Month'!$D$6:$AB$6,0))),"",INDEX('Inventory Forecast by Month'!$D$19:$AB$23,MATCH("Other",'Inventory Forecast by Month'!$D$19:$D$23,0),MATCH(Inventory!$E52,'Inventory Forecast by Month'!$D$6:$AB$6,0)))</f>
        <v>#N/A</v>
      </c>
      <c r="J52" s="35" t="e">
        <f>IF(ISBLANK(INDEX('Inventory Forecast by Month'!$D$19:$AB$23,MATCH("Units Sold to Accounts",'Inventory Forecast by Month'!$D$19:$D$23,0),MATCH(Inventory!$E52,'Inventory Forecast by Month'!$D$6:$AB$6,0))),"",INDEX('Inventory Forecast by Month'!$D$19:$AB$23,MATCH("Units Sold to Accounts",'Inventory Forecast by Month'!$D$19:$D$23,0),MATCH(Inventory!$E52,'Inventory Forecast by Month'!$D$6:$AB$6,0)))</f>
        <v>#N/A</v>
      </c>
      <c r="K52" s="11"/>
      <c r="L52" s="11"/>
    </row>
    <row r="53" spans="1:12">
      <c r="A53" s="13" t="str">
        <f>UsedForPicklists!$C$3</f>
        <v>RUS</v>
      </c>
      <c r="B53" s="13" t="str">
        <f>TEXT('File Input'!$C$11,"yyyymmdd")</f>
        <v>yyyymmdd</v>
      </c>
      <c r="C53" s="37" t="str">
        <f>IF(VALUE(LEFT($E53,4))&lt;YEAR('File Input'!$C$11),"Actual",IF(VALUE(LEFT($E53,4))&gt;YEAR('File Input'!$C$11),"Forecast",IF(VALUE(RIGHT($E53,2))&lt;MONTH('File Input'!$C$11),"Actual","Forecast")))</f>
        <v>Actual</v>
      </c>
      <c r="D53" s="13" t="str">
        <f>'Inventory Forecast by Month'!$D$5</f>
        <v>RU-Russia</v>
      </c>
      <c r="E53" s="13" t="str">
        <f>TEXT(202104,0)</f>
        <v>202104</v>
      </c>
      <c r="F53" s="13" t="s">
        <v>574</v>
      </c>
      <c r="G53" s="35" t="e">
        <f>IF(ISBLANK(INDEX('Inventory Forecast by Month'!$D$19:$AB$23,MATCH("Beginning Inventory",'Inventory Forecast by Month'!$D$19:$D$23,0),MATCH(Inventory!$E53,'Inventory Forecast by Month'!$D$6:$AB$6,0))),"",INDEX('Inventory Forecast by Month'!$D$19:$AB$23,MATCH("Beginning Inventory",'Inventory Forecast by Month'!$D$19:$D$23,0),MATCH(Inventory!$E53,'Inventory Forecast by Month'!$D$6:$AB$6,0)))</f>
        <v>#N/A</v>
      </c>
      <c r="H53" s="35" t="e">
        <f>IF(ISBLANK(INDEX('Inventory Forecast by Month'!$D$19:$AB$23,MATCH("Arriving Units",'Inventory Forecast by Month'!$D$19:$D$23,0),MATCH(Inventory!$E53,'Inventory Forecast by Month'!$D$6:$AB$6,0))),"",INDEX('Inventory Forecast by Month'!$D$19:$AB$23,MATCH("Arriving Units",'Inventory Forecast by Month'!$D$19:$D$23,0),MATCH(Inventory!$E53,'Inventory Forecast by Month'!$D$6:$AB$6,0)))</f>
        <v>#N/A</v>
      </c>
      <c r="I53" s="35" t="e">
        <f>IF(ISBLANK(INDEX('Inventory Forecast by Month'!$D$19:$AB$23,MATCH("Other",'Inventory Forecast by Month'!$D$19:$D$23,0),MATCH(Inventory!$E53,'Inventory Forecast by Month'!$D$6:$AB$6,0))),"",INDEX('Inventory Forecast by Month'!$D$19:$AB$23,MATCH("Other",'Inventory Forecast by Month'!$D$19:$D$23,0),MATCH(Inventory!$E53,'Inventory Forecast by Month'!$D$6:$AB$6,0)))</f>
        <v>#N/A</v>
      </c>
      <c r="J53" s="35" t="e">
        <f>IF(ISBLANK(INDEX('Inventory Forecast by Month'!$D$19:$AB$23,MATCH("Units Sold to Accounts",'Inventory Forecast by Month'!$D$19:$D$23,0),MATCH(Inventory!$E53,'Inventory Forecast by Month'!$D$6:$AB$6,0))),"",INDEX('Inventory Forecast by Month'!$D$19:$AB$23,MATCH("Units Sold to Accounts",'Inventory Forecast by Month'!$D$19:$D$23,0),MATCH(Inventory!$E53,'Inventory Forecast by Month'!$D$6:$AB$6,0)))</f>
        <v>#N/A</v>
      </c>
      <c r="K53" s="11"/>
      <c r="L53" s="11"/>
    </row>
    <row r="54" spans="1:12">
      <c r="A54" s="13" t="str">
        <f>UsedForPicklists!$C$3</f>
        <v>RUS</v>
      </c>
      <c r="B54" s="13" t="str">
        <f>TEXT('File Input'!$C$11,"yyyymmdd")</f>
        <v>yyyymmdd</v>
      </c>
      <c r="C54" s="37" t="str">
        <f>IF(VALUE(LEFT($E54,4))&lt;YEAR('File Input'!$C$11),"Actual",IF(VALUE(LEFT($E54,4))&gt;YEAR('File Input'!$C$11),"Forecast",IF(VALUE(RIGHT($E54,2))&lt;MONTH('File Input'!$C$11),"Actual","Forecast")))</f>
        <v>Forecast</v>
      </c>
      <c r="D54" s="13" t="str">
        <f>'Inventory Forecast by Month'!$D$5</f>
        <v>RU-Russia</v>
      </c>
      <c r="E54" s="13" t="str">
        <f>TEXT(202105,0)</f>
        <v>202105</v>
      </c>
      <c r="F54" s="13" t="s">
        <v>574</v>
      </c>
      <c r="G54" s="35" t="e">
        <f>IF(ISBLANK(INDEX('Inventory Forecast by Month'!$D$19:$AB$23,MATCH("Beginning Inventory",'Inventory Forecast by Month'!$D$19:$D$23,0),MATCH(Inventory!$E54,'Inventory Forecast by Month'!$D$6:$AB$6,0))),"",INDEX('Inventory Forecast by Month'!$D$19:$AB$23,MATCH("Beginning Inventory",'Inventory Forecast by Month'!$D$19:$D$23,0),MATCH(Inventory!$E54,'Inventory Forecast by Month'!$D$6:$AB$6,0)))</f>
        <v>#N/A</v>
      </c>
      <c r="H54" s="35" t="e">
        <f>IF(ISBLANK(INDEX('Inventory Forecast by Month'!$D$19:$AB$23,MATCH("Arriving Units",'Inventory Forecast by Month'!$D$19:$D$23,0),MATCH(Inventory!$E54,'Inventory Forecast by Month'!$D$6:$AB$6,0))),"",INDEX('Inventory Forecast by Month'!$D$19:$AB$23,MATCH("Arriving Units",'Inventory Forecast by Month'!$D$19:$D$23,0),MATCH(Inventory!$E54,'Inventory Forecast by Month'!$D$6:$AB$6,0)))</f>
        <v>#N/A</v>
      </c>
      <c r="I54" s="35" t="e">
        <f>IF(ISBLANK(INDEX('Inventory Forecast by Month'!$D$19:$AB$23,MATCH("Other",'Inventory Forecast by Month'!$D$19:$D$23,0),MATCH(Inventory!$E54,'Inventory Forecast by Month'!$D$6:$AB$6,0))),"",INDEX('Inventory Forecast by Month'!$D$19:$AB$23,MATCH("Other",'Inventory Forecast by Month'!$D$19:$D$23,0),MATCH(Inventory!$E54,'Inventory Forecast by Month'!$D$6:$AB$6,0)))</f>
        <v>#N/A</v>
      </c>
      <c r="J54" s="35" t="e">
        <f>IF(ISBLANK(INDEX('Inventory Forecast by Month'!$D$19:$AB$23,MATCH("Units Sold to Accounts",'Inventory Forecast by Month'!$D$19:$D$23,0),MATCH(Inventory!$E54,'Inventory Forecast by Month'!$D$6:$AB$6,0))),"",INDEX('Inventory Forecast by Month'!$D$19:$AB$23,MATCH("Units Sold to Accounts",'Inventory Forecast by Month'!$D$19:$D$23,0),MATCH(Inventory!$E54,'Inventory Forecast by Month'!$D$6:$AB$6,0)))</f>
        <v>#N/A</v>
      </c>
      <c r="K54" s="11"/>
      <c r="L54" s="11"/>
    </row>
    <row r="55" spans="1:12">
      <c r="A55" s="13" t="str">
        <f>UsedForPicklists!$C$3</f>
        <v>RUS</v>
      </c>
      <c r="B55" s="13" t="str">
        <f>TEXT('File Input'!$C$11,"yyyymmdd")</f>
        <v>yyyymmdd</v>
      </c>
      <c r="C55" s="37" t="str">
        <f>IF(VALUE(LEFT($E55,4))&lt;YEAR('File Input'!$C$11),"Actual",IF(VALUE(LEFT($E55,4))&gt;YEAR('File Input'!$C$11),"Forecast",IF(VALUE(RIGHT($E55,2))&lt;MONTH('File Input'!$C$11),"Actual","Forecast")))</f>
        <v>Forecast</v>
      </c>
      <c r="D55" s="13" t="str">
        <f>'Inventory Forecast by Month'!$D$5</f>
        <v>RU-Russia</v>
      </c>
      <c r="E55" s="13" t="str">
        <f>TEXT(202106,0)</f>
        <v>202106</v>
      </c>
      <c r="F55" s="13" t="s">
        <v>574</v>
      </c>
      <c r="G55" s="35" t="e">
        <f>IF(ISBLANK(INDEX('Inventory Forecast by Month'!$D$19:$AB$23,MATCH("Beginning Inventory",'Inventory Forecast by Month'!$D$19:$D$23,0),MATCH(Inventory!$E55,'Inventory Forecast by Month'!$D$6:$AB$6,0))),"",INDEX('Inventory Forecast by Month'!$D$19:$AB$23,MATCH("Beginning Inventory",'Inventory Forecast by Month'!$D$19:$D$23,0),MATCH(Inventory!$E55,'Inventory Forecast by Month'!$D$6:$AB$6,0)))</f>
        <v>#N/A</v>
      </c>
      <c r="H55" s="35" t="e">
        <f>IF(ISBLANK(INDEX('Inventory Forecast by Month'!$D$19:$AB$23,MATCH("Arriving Units",'Inventory Forecast by Month'!$D$19:$D$23,0),MATCH(Inventory!$E55,'Inventory Forecast by Month'!$D$6:$AB$6,0))),"",INDEX('Inventory Forecast by Month'!$D$19:$AB$23,MATCH("Arriving Units",'Inventory Forecast by Month'!$D$19:$D$23,0),MATCH(Inventory!$E55,'Inventory Forecast by Month'!$D$6:$AB$6,0)))</f>
        <v>#N/A</v>
      </c>
      <c r="I55" s="35" t="e">
        <f>IF(ISBLANK(INDEX('Inventory Forecast by Month'!$D$19:$AB$23,MATCH("Other",'Inventory Forecast by Month'!$D$19:$D$23,0),MATCH(Inventory!$E55,'Inventory Forecast by Month'!$D$6:$AB$6,0))),"",INDEX('Inventory Forecast by Month'!$D$19:$AB$23,MATCH("Other",'Inventory Forecast by Month'!$D$19:$D$23,0),MATCH(Inventory!$E55,'Inventory Forecast by Month'!$D$6:$AB$6,0)))</f>
        <v>#N/A</v>
      </c>
      <c r="J55" s="35" t="e">
        <f>IF(ISBLANK(INDEX('Inventory Forecast by Month'!$D$19:$AB$23,MATCH("Units Sold to Accounts",'Inventory Forecast by Month'!$D$19:$D$23,0),MATCH(Inventory!$E55,'Inventory Forecast by Month'!$D$6:$AB$6,0))),"",INDEX('Inventory Forecast by Month'!$D$19:$AB$23,MATCH("Units Sold to Accounts",'Inventory Forecast by Month'!$D$19:$D$23,0),MATCH(Inventory!$E55,'Inventory Forecast by Month'!$D$6:$AB$6,0)))</f>
        <v>#N/A</v>
      </c>
      <c r="K55" s="11"/>
      <c r="L55" s="11"/>
    </row>
    <row r="56" spans="1:12">
      <c r="A56" s="13" t="str">
        <f>UsedForPicklists!$C$3</f>
        <v>RUS</v>
      </c>
      <c r="B56" s="13" t="str">
        <f>TEXT('File Input'!$C$11,"yyyymmdd")</f>
        <v>yyyymmdd</v>
      </c>
      <c r="C56" s="37" t="str">
        <f>IF(VALUE(LEFT($E56,4))&lt;YEAR('File Input'!$C$11),"Actual",IF(VALUE(LEFT($E56,4))&gt;YEAR('File Input'!$C$11),"Forecast",IF(VALUE(RIGHT($E56,2))&lt;MONTH('File Input'!$C$11),"Actual","Forecast")))</f>
        <v>Forecast</v>
      </c>
      <c r="D56" s="13" t="str">
        <f>'Inventory Forecast by Month'!$D$5</f>
        <v>RU-Russia</v>
      </c>
      <c r="E56" s="13" t="str">
        <f>TEXT(202107,0)</f>
        <v>202107</v>
      </c>
      <c r="F56" s="13" t="s">
        <v>574</v>
      </c>
      <c r="G56" s="35" t="e">
        <f>IF(ISBLANK(INDEX('Inventory Forecast by Month'!$D$19:$AB$23,MATCH("Beginning Inventory",'Inventory Forecast by Month'!$D$19:$D$23,0),MATCH(Inventory!$E56,'Inventory Forecast by Month'!$D$6:$AB$6,0))),"",INDEX('Inventory Forecast by Month'!$D$19:$AB$23,MATCH("Beginning Inventory",'Inventory Forecast by Month'!$D$19:$D$23,0),MATCH(Inventory!$E56,'Inventory Forecast by Month'!$D$6:$AB$6,0)))</f>
        <v>#N/A</v>
      </c>
      <c r="H56" s="35" t="e">
        <f>IF(ISBLANK(INDEX('Inventory Forecast by Month'!$D$19:$AB$23,MATCH("Arriving Units",'Inventory Forecast by Month'!$D$19:$D$23,0),MATCH(Inventory!$E56,'Inventory Forecast by Month'!$D$6:$AB$6,0))),"",INDEX('Inventory Forecast by Month'!$D$19:$AB$23,MATCH("Arriving Units",'Inventory Forecast by Month'!$D$19:$D$23,0),MATCH(Inventory!$E56,'Inventory Forecast by Month'!$D$6:$AB$6,0)))</f>
        <v>#N/A</v>
      </c>
      <c r="I56" s="35" t="e">
        <f>IF(ISBLANK(INDEX('Inventory Forecast by Month'!$D$19:$AB$23,MATCH("Other",'Inventory Forecast by Month'!$D$19:$D$23,0),MATCH(Inventory!$E56,'Inventory Forecast by Month'!$D$6:$AB$6,0))),"",INDEX('Inventory Forecast by Month'!$D$19:$AB$23,MATCH("Other",'Inventory Forecast by Month'!$D$19:$D$23,0),MATCH(Inventory!$E56,'Inventory Forecast by Month'!$D$6:$AB$6,0)))</f>
        <v>#N/A</v>
      </c>
      <c r="J56" s="35" t="e">
        <f>IF(ISBLANK(INDEX('Inventory Forecast by Month'!$D$19:$AB$23,MATCH("Units Sold to Accounts",'Inventory Forecast by Month'!$D$19:$D$23,0),MATCH(Inventory!$E56,'Inventory Forecast by Month'!$D$6:$AB$6,0))),"",INDEX('Inventory Forecast by Month'!$D$19:$AB$23,MATCH("Units Sold to Accounts",'Inventory Forecast by Month'!$D$19:$D$23,0),MATCH(Inventory!$E56,'Inventory Forecast by Month'!$D$6:$AB$6,0)))</f>
        <v>#N/A</v>
      </c>
      <c r="K56" s="11"/>
      <c r="L56" s="11"/>
    </row>
    <row r="57" spans="1:12">
      <c r="A57" s="13" t="str">
        <f>UsedForPicklists!$C$3</f>
        <v>RUS</v>
      </c>
      <c r="B57" s="13" t="str">
        <f>TEXT('File Input'!$C$11,"yyyymmdd")</f>
        <v>yyyymmdd</v>
      </c>
      <c r="C57" s="37" t="str">
        <f>IF(VALUE(LEFT($E57,4))&lt;YEAR('File Input'!$C$11),"Actual",IF(VALUE(LEFT($E57,4))&gt;YEAR('File Input'!$C$11),"Forecast",IF(VALUE(RIGHT($E57,2))&lt;MONTH('File Input'!$C$11),"Actual","Forecast")))</f>
        <v>Forecast</v>
      </c>
      <c r="D57" s="13" t="str">
        <f>'Inventory Forecast by Month'!$D$5</f>
        <v>RU-Russia</v>
      </c>
      <c r="E57" s="13" t="str">
        <f>TEXT(202108,0)</f>
        <v>202108</v>
      </c>
      <c r="F57" s="13" t="s">
        <v>574</v>
      </c>
      <c r="G57" s="35" t="e">
        <f>IF(ISBLANK(INDEX('Inventory Forecast by Month'!$D$19:$AB$23,MATCH("Beginning Inventory",'Inventory Forecast by Month'!$D$19:$D$23,0),MATCH(Inventory!$E57,'Inventory Forecast by Month'!$D$6:$AB$6,0))),"",INDEX('Inventory Forecast by Month'!$D$19:$AB$23,MATCH("Beginning Inventory",'Inventory Forecast by Month'!$D$19:$D$23,0),MATCH(Inventory!$E57,'Inventory Forecast by Month'!$D$6:$AB$6,0)))</f>
        <v>#N/A</v>
      </c>
      <c r="H57" s="35" t="e">
        <f>IF(ISBLANK(INDEX('Inventory Forecast by Month'!$D$19:$AB$23,MATCH("Arriving Units",'Inventory Forecast by Month'!$D$19:$D$23,0),MATCH(Inventory!$E57,'Inventory Forecast by Month'!$D$6:$AB$6,0))),"",INDEX('Inventory Forecast by Month'!$D$19:$AB$23,MATCH("Arriving Units",'Inventory Forecast by Month'!$D$19:$D$23,0),MATCH(Inventory!$E57,'Inventory Forecast by Month'!$D$6:$AB$6,0)))</f>
        <v>#N/A</v>
      </c>
      <c r="I57" s="35" t="e">
        <f>IF(ISBLANK(INDEX('Inventory Forecast by Month'!$D$19:$AB$23,MATCH("Other",'Inventory Forecast by Month'!$D$19:$D$23,0),MATCH(Inventory!$E57,'Inventory Forecast by Month'!$D$6:$AB$6,0))),"",INDEX('Inventory Forecast by Month'!$D$19:$AB$23,MATCH("Other",'Inventory Forecast by Month'!$D$19:$D$23,0),MATCH(Inventory!$E57,'Inventory Forecast by Month'!$D$6:$AB$6,0)))</f>
        <v>#N/A</v>
      </c>
      <c r="J57" s="35" t="e">
        <f>IF(ISBLANK(INDEX('Inventory Forecast by Month'!$D$19:$AB$23,MATCH("Units Sold to Accounts",'Inventory Forecast by Month'!$D$19:$D$23,0),MATCH(Inventory!$E57,'Inventory Forecast by Month'!$D$6:$AB$6,0))),"",INDEX('Inventory Forecast by Month'!$D$19:$AB$23,MATCH("Units Sold to Accounts",'Inventory Forecast by Month'!$D$19:$D$23,0),MATCH(Inventory!$E57,'Inventory Forecast by Month'!$D$6:$AB$6,0)))</f>
        <v>#N/A</v>
      </c>
      <c r="K57" s="11"/>
      <c r="L57" s="11"/>
    </row>
    <row r="58" spans="1:12">
      <c r="A58" s="13" t="str">
        <f>UsedForPicklists!$C$3</f>
        <v>RUS</v>
      </c>
      <c r="B58" s="13" t="str">
        <f>TEXT('File Input'!$C$11,"yyyymmdd")</f>
        <v>yyyymmdd</v>
      </c>
      <c r="C58" s="37" t="str">
        <f>IF(VALUE(LEFT($E58,4))&lt;YEAR('File Input'!$C$11),"Actual",IF(VALUE(LEFT($E58,4))&gt;YEAR('File Input'!$C$11),"Forecast",IF(VALUE(RIGHT($E58,2))&lt;MONTH('File Input'!$C$11),"Actual","Forecast")))</f>
        <v>Forecast</v>
      </c>
      <c r="D58" s="13" t="str">
        <f>'Inventory Forecast by Month'!$D$5</f>
        <v>RU-Russia</v>
      </c>
      <c r="E58" s="13" t="str">
        <f>TEXT(202109,0)</f>
        <v>202109</v>
      </c>
      <c r="F58" s="13" t="s">
        <v>574</v>
      </c>
      <c r="G58" s="35" t="e">
        <f>IF(ISBLANK(INDEX('Inventory Forecast by Month'!$D$19:$AB$23,MATCH("Beginning Inventory",'Inventory Forecast by Month'!$D$19:$D$23,0),MATCH(Inventory!$E58,'Inventory Forecast by Month'!$D$6:$AB$6,0))),"",INDEX('Inventory Forecast by Month'!$D$19:$AB$23,MATCH("Beginning Inventory",'Inventory Forecast by Month'!$D$19:$D$23,0),MATCH(Inventory!$E58,'Inventory Forecast by Month'!$D$6:$AB$6,0)))</f>
        <v>#N/A</v>
      </c>
      <c r="H58" s="35" t="e">
        <f>IF(ISBLANK(INDEX('Inventory Forecast by Month'!$D$19:$AB$23,MATCH("Arriving Units",'Inventory Forecast by Month'!$D$19:$D$23,0),MATCH(Inventory!$E58,'Inventory Forecast by Month'!$D$6:$AB$6,0))),"",INDEX('Inventory Forecast by Month'!$D$19:$AB$23,MATCH("Arriving Units",'Inventory Forecast by Month'!$D$19:$D$23,0),MATCH(Inventory!$E58,'Inventory Forecast by Month'!$D$6:$AB$6,0)))</f>
        <v>#N/A</v>
      </c>
      <c r="I58" s="35" t="e">
        <f>IF(ISBLANK(INDEX('Inventory Forecast by Month'!$D$19:$AB$23,MATCH("Other",'Inventory Forecast by Month'!$D$19:$D$23,0),MATCH(Inventory!$E58,'Inventory Forecast by Month'!$D$6:$AB$6,0))),"",INDEX('Inventory Forecast by Month'!$D$19:$AB$23,MATCH("Other",'Inventory Forecast by Month'!$D$19:$D$23,0),MATCH(Inventory!$E58,'Inventory Forecast by Month'!$D$6:$AB$6,0)))</f>
        <v>#N/A</v>
      </c>
      <c r="J58" s="35" t="e">
        <f>IF(ISBLANK(INDEX('Inventory Forecast by Month'!$D$19:$AB$23,MATCH("Units Sold to Accounts",'Inventory Forecast by Month'!$D$19:$D$23,0),MATCH(Inventory!$E58,'Inventory Forecast by Month'!$D$6:$AB$6,0))),"",INDEX('Inventory Forecast by Month'!$D$19:$AB$23,MATCH("Units Sold to Accounts",'Inventory Forecast by Month'!$D$19:$D$23,0),MATCH(Inventory!$E58,'Inventory Forecast by Month'!$D$6:$AB$6,0)))</f>
        <v>#N/A</v>
      </c>
      <c r="K58" s="11"/>
      <c r="L58" s="11"/>
    </row>
    <row r="59" spans="1:12">
      <c r="A59" s="13" t="str">
        <f>UsedForPicklists!$C$3</f>
        <v>RUS</v>
      </c>
      <c r="B59" s="13" t="str">
        <f>TEXT('File Input'!$C$11,"yyyymmdd")</f>
        <v>yyyymmdd</v>
      </c>
      <c r="C59" s="37" t="str">
        <f>IF(VALUE(LEFT($E59,4))&lt;YEAR('File Input'!$C$11),"Actual",IF(VALUE(LEFT($E59,4))&gt;YEAR('File Input'!$C$11),"Forecast",IF(VALUE(RIGHT($E59,2))&lt;MONTH('File Input'!$C$11),"Actual","Forecast")))</f>
        <v>Forecast</v>
      </c>
      <c r="D59" s="13" t="str">
        <f>'Inventory Forecast by Month'!$D$5</f>
        <v>RU-Russia</v>
      </c>
      <c r="E59" s="13" t="str">
        <f>TEXT(202110,0)</f>
        <v>202110</v>
      </c>
      <c r="F59" s="13" t="s">
        <v>574</v>
      </c>
      <c r="G59" s="35" t="e">
        <f>IF(ISBLANK(INDEX('Inventory Forecast by Month'!$D$19:$AB$23,MATCH("Beginning Inventory",'Inventory Forecast by Month'!$D$19:$D$23,0),MATCH(Inventory!$E59,'Inventory Forecast by Month'!$D$6:$AB$6,0))),"",INDEX('Inventory Forecast by Month'!$D$19:$AB$23,MATCH("Beginning Inventory",'Inventory Forecast by Month'!$D$19:$D$23,0),MATCH(Inventory!$E59,'Inventory Forecast by Month'!$D$6:$AB$6,0)))</f>
        <v>#N/A</v>
      </c>
      <c r="H59" s="35" t="e">
        <f>IF(ISBLANK(INDEX('Inventory Forecast by Month'!$D$19:$AB$23,MATCH("Arriving Units",'Inventory Forecast by Month'!$D$19:$D$23,0),MATCH(Inventory!$E59,'Inventory Forecast by Month'!$D$6:$AB$6,0))),"",INDEX('Inventory Forecast by Month'!$D$19:$AB$23,MATCH("Arriving Units",'Inventory Forecast by Month'!$D$19:$D$23,0),MATCH(Inventory!$E59,'Inventory Forecast by Month'!$D$6:$AB$6,0)))</f>
        <v>#N/A</v>
      </c>
      <c r="I59" s="35" t="e">
        <f>IF(ISBLANK(INDEX('Inventory Forecast by Month'!$D$19:$AB$23,MATCH("Other",'Inventory Forecast by Month'!$D$19:$D$23,0),MATCH(Inventory!$E59,'Inventory Forecast by Month'!$D$6:$AB$6,0))),"",INDEX('Inventory Forecast by Month'!$D$19:$AB$23,MATCH("Other",'Inventory Forecast by Month'!$D$19:$D$23,0),MATCH(Inventory!$E59,'Inventory Forecast by Month'!$D$6:$AB$6,0)))</f>
        <v>#N/A</v>
      </c>
      <c r="J59" s="35" t="e">
        <f>IF(ISBLANK(INDEX('Inventory Forecast by Month'!$D$19:$AB$23,MATCH("Units Sold to Accounts",'Inventory Forecast by Month'!$D$19:$D$23,0),MATCH(Inventory!$E59,'Inventory Forecast by Month'!$D$6:$AB$6,0))),"",INDEX('Inventory Forecast by Month'!$D$19:$AB$23,MATCH("Units Sold to Accounts",'Inventory Forecast by Month'!$D$19:$D$23,0),MATCH(Inventory!$E59,'Inventory Forecast by Month'!$D$6:$AB$6,0)))</f>
        <v>#N/A</v>
      </c>
      <c r="K59" s="11"/>
      <c r="L59" s="11"/>
    </row>
    <row r="60" spans="1:12">
      <c r="A60" s="13" t="str">
        <f>UsedForPicklists!$C$3</f>
        <v>RUS</v>
      </c>
      <c r="B60" s="13" t="str">
        <f>TEXT('File Input'!$C$11,"yyyymmdd")</f>
        <v>yyyymmdd</v>
      </c>
      <c r="C60" s="37" t="str">
        <f>IF(VALUE(LEFT($E60,4))&lt;YEAR('File Input'!$C$11),"Actual",IF(VALUE(LEFT($E60,4))&gt;YEAR('File Input'!$C$11),"Forecast",IF(VALUE(RIGHT($E60,2))&lt;MONTH('File Input'!$C$11),"Actual","Forecast")))</f>
        <v>Forecast</v>
      </c>
      <c r="D60" s="13" t="str">
        <f>'Inventory Forecast by Month'!$D$5</f>
        <v>RU-Russia</v>
      </c>
      <c r="E60" s="13" t="str">
        <f>TEXT(202111,0)</f>
        <v>202111</v>
      </c>
      <c r="F60" s="13" t="s">
        <v>574</v>
      </c>
      <c r="G60" s="35" t="e">
        <f>IF(ISBLANK(INDEX('Inventory Forecast by Month'!$D$19:$AB$23,MATCH("Beginning Inventory",'Inventory Forecast by Month'!$D$19:$D$23,0),MATCH(Inventory!$E60,'Inventory Forecast by Month'!$D$6:$AB$6,0))),"",INDEX('Inventory Forecast by Month'!$D$19:$AB$23,MATCH("Beginning Inventory",'Inventory Forecast by Month'!$D$19:$D$23,0),MATCH(Inventory!$E60,'Inventory Forecast by Month'!$D$6:$AB$6,0)))</f>
        <v>#N/A</v>
      </c>
      <c r="H60" s="35" t="e">
        <f>IF(ISBLANK(INDEX('Inventory Forecast by Month'!$D$19:$AB$23,MATCH("Arriving Units",'Inventory Forecast by Month'!$D$19:$D$23,0),MATCH(Inventory!$E60,'Inventory Forecast by Month'!$D$6:$AB$6,0))),"",INDEX('Inventory Forecast by Month'!$D$19:$AB$23,MATCH("Arriving Units",'Inventory Forecast by Month'!$D$19:$D$23,0),MATCH(Inventory!$E60,'Inventory Forecast by Month'!$D$6:$AB$6,0)))</f>
        <v>#N/A</v>
      </c>
      <c r="I60" s="35" t="e">
        <f>IF(ISBLANK(INDEX('Inventory Forecast by Month'!$D$19:$AB$23,MATCH("Other",'Inventory Forecast by Month'!$D$19:$D$23,0),MATCH(Inventory!$E60,'Inventory Forecast by Month'!$D$6:$AB$6,0))),"",INDEX('Inventory Forecast by Month'!$D$19:$AB$23,MATCH("Other",'Inventory Forecast by Month'!$D$19:$D$23,0),MATCH(Inventory!$E60,'Inventory Forecast by Month'!$D$6:$AB$6,0)))</f>
        <v>#N/A</v>
      </c>
      <c r="J60" s="35" t="e">
        <f>IF(ISBLANK(INDEX('Inventory Forecast by Month'!$D$19:$AB$23,MATCH("Units Sold to Accounts",'Inventory Forecast by Month'!$D$19:$D$23,0),MATCH(Inventory!$E60,'Inventory Forecast by Month'!$D$6:$AB$6,0))),"",INDEX('Inventory Forecast by Month'!$D$19:$AB$23,MATCH("Units Sold to Accounts",'Inventory Forecast by Month'!$D$19:$D$23,0),MATCH(Inventory!$E60,'Inventory Forecast by Month'!$D$6:$AB$6,0)))</f>
        <v>#N/A</v>
      </c>
      <c r="K60" s="11"/>
      <c r="L60" s="11"/>
    </row>
    <row r="61" spans="1:12">
      <c r="A61" s="13" t="str">
        <f>UsedForPicklists!$C$3</f>
        <v>RUS</v>
      </c>
      <c r="B61" s="13" t="str">
        <f>TEXT('File Input'!$C$11,"yyyymmdd")</f>
        <v>yyyymmdd</v>
      </c>
      <c r="C61" s="37" t="str">
        <f>IF(VALUE(LEFT($E61,4))&lt;YEAR('File Input'!$C$11),"Actual",IF(VALUE(LEFT($E61,4))&gt;YEAR('File Input'!$C$11),"Forecast",IF(VALUE(RIGHT($E61,2))&lt;MONTH('File Input'!$C$11),"Actual","Forecast")))</f>
        <v>Forecast</v>
      </c>
      <c r="D61" s="13" t="str">
        <f>'Inventory Forecast by Month'!$D$5</f>
        <v>RU-Russia</v>
      </c>
      <c r="E61" s="13" t="str">
        <f>TEXT(202112,0)</f>
        <v>202112</v>
      </c>
      <c r="F61" s="13" t="s">
        <v>574</v>
      </c>
      <c r="G61" s="35" t="e">
        <f>IF(ISBLANK(INDEX('Inventory Forecast by Month'!$D$19:$AB$23,MATCH("Beginning Inventory",'Inventory Forecast by Month'!$D$19:$D$23,0),MATCH(Inventory!$E61,'Inventory Forecast by Month'!$D$6:$AB$6,0))),"",INDEX('Inventory Forecast by Month'!$D$19:$AB$23,MATCH("Beginning Inventory",'Inventory Forecast by Month'!$D$19:$D$23,0),MATCH(Inventory!$E61,'Inventory Forecast by Month'!$D$6:$AB$6,0)))</f>
        <v>#N/A</v>
      </c>
      <c r="H61" s="35" t="e">
        <f>IF(ISBLANK(INDEX('Inventory Forecast by Month'!$D$19:$AB$23,MATCH("Arriving Units",'Inventory Forecast by Month'!$D$19:$D$23,0),MATCH(Inventory!$E61,'Inventory Forecast by Month'!$D$6:$AB$6,0))),"",INDEX('Inventory Forecast by Month'!$D$19:$AB$23,MATCH("Arriving Units",'Inventory Forecast by Month'!$D$19:$D$23,0),MATCH(Inventory!$E61,'Inventory Forecast by Month'!$D$6:$AB$6,0)))</f>
        <v>#N/A</v>
      </c>
      <c r="I61" s="35" t="e">
        <f>IF(ISBLANK(INDEX('Inventory Forecast by Month'!$D$19:$AB$23,MATCH("Other",'Inventory Forecast by Month'!$D$19:$D$23,0),MATCH(Inventory!$E61,'Inventory Forecast by Month'!$D$6:$AB$6,0))),"",INDEX('Inventory Forecast by Month'!$D$19:$AB$23,MATCH("Other",'Inventory Forecast by Month'!$D$19:$D$23,0),MATCH(Inventory!$E61,'Inventory Forecast by Month'!$D$6:$AB$6,0)))</f>
        <v>#N/A</v>
      </c>
      <c r="J61" s="35" t="e">
        <f>IF(ISBLANK(INDEX('Inventory Forecast by Month'!$D$19:$AB$23,MATCH("Units Sold to Accounts",'Inventory Forecast by Month'!$D$19:$D$23,0),MATCH(Inventory!$E61,'Inventory Forecast by Month'!$D$6:$AB$6,0))),"",INDEX('Inventory Forecast by Month'!$D$19:$AB$23,MATCH("Units Sold to Accounts",'Inventory Forecast by Month'!$D$19:$D$23,0),MATCH(Inventory!$E61,'Inventory Forecast by Month'!$D$6:$AB$6,0)))</f>
        <v>#N/A</v>
      </c>
      <c r="K61" s="11"/>
      <c r="L61" s="11"/>
    </row>
    <row r="62" spans="1:12">
      <c r="A62" s="13" t="str">
        <f>UsedForPicklists!$C$3</f>
        <v>RUS</v>
      </c>
      <c r="B62" s="13" t="str">
        <f>TEXT('File Input'!$C$11,"yyyymmdd")</f>
        <v>yyyymmdd</v>
      </c>
      <c r="C62" s="37" t="str">
        <f>IF(VALUE(LEFT($E62,4))&lt;YEAR('File Input'!$C$11),"Actual",IF(VALUE(LEFT($E62,4))&gt;YEAR('File Input'!$C$11),"Forecast",IF(VALUE(RIGHT($E62,2))&lt;MONTH('File Input'!$C$11),"Actual","Forecast")))</f>
        <v>Forecast</v>
      </c>
      <c r="D62" s="13" t="str">
        <f>'Inventory Forecast by Month'!$D$5</f>
        <v>RU-Russia</v>
      </c>
      <c r="E62" s="13" t="str">
        <f>TEXT(202201,0)</f>
        <v>202201</v>
      </c>
      <c r="F62" s="13" t="s">
        <v>574</v>
      </c>
      <c r="G62" s="35" t="e">
        <f>IF(ISBLANK(INDEX('Inventory Forecast by Month'!$D$19:$AB$23,MATCH("Beginning Inventory",'Inventory Forecast by Month'!$D$19:$D$23,0),MATCH(Inventory!$E62,'Inventory Forecast by Month'!$D$6:$AB$6,0))),"",INDEX('Inventory Forecast by Month'!$D$19:$AB$23,MATCH("Beginning Inventory",'Inventory Forecast by Month'!$D$19:$D$23,0),MATCH(Inventory!$E62,'Inventory Forecast by Month'!$D$6:$AB$6,0)))</f>
        <v>#N/A</v>
      </c>
      <c r="H62" s="35" t="e">
        <f>IF(ISBLANK(INDEX('Inventory Forecast by Month'!$D$19:$AB$23,MATCH("Arriving Units",'Inventory Forecast by Month'!$D$19:$D$23,0),MATCH(Inventory!$E62,'Inventory Forecast by Month'!$D$6:$AB$6,0))),"",INDEX('Inventory Forecast by Month'!$D$19:$AB$23,MATCH("Arriving Units",'Inventory Forecast by Month'!$D$19:$D$23,0),MATCH(Inventory!$E62,'Inventory Forecast by Month'!$D$6:$AB$6,0)))</f>
        <v>#N/A</v>
      </c>
      <c r="I62" s="35" t="e">
        <f>IF(ISBLANK(INDEX('Inventory Forecast by Month'!$D$19:$AB$23,MATCH("Other",'Inventory Forecast by Month'!$D$19:$D$23,0),MATCH(Inventory!$E62,'Inventory Forecast by Month'!$D$6:$AB$6,0))),"",INDEX('Inventory Forecast by Month'!$D$19:$AB$23,MATCH("Other",'Inventory Forecast by Month'!$D$19:$D$23,0),MATCH(Inventory!$E62,'Inventory Forecast by Month'!$D$6:$AB$6,0)))</f>
        <v>#N/A</v>
      </c>
      <c r="J62" s="35" t="e">
        <f>IF(ISBLANK(INDEX('Inventory Forecast by Month'!$D$19:$AB$23,MATCH("Units Sold to Accounts",'Inventory Forecast by Month'!$D$19:$D$23,0),MATCH(Inventory!$E62,'Inventory Forecast by Month'!$D$6:$AB$6,0))),"",INDEX('Inventory Forecast by Month'!$D$19:$AB$23,MATCH("Units Sold to Accounts",'Inventory Forecast by Month'!$D$19:$D$23,0),MATCH(Inventory!$E62,'Inventory Forecast by Month'!$D$6:$AB$6,0)))</f>
        <v>#N/A</v>
      </c>
      <c r="K62" s="11"/>
      <c r="L62" s="11"/>
    </row>
    <row r="63" spans="1:12">
      <c r="A63" s="13" t="str">
        <f>UsedForPicklists!$C$3</f>
        <v>RUS</v>
      </c>
      <c r="B63" s="13" t="str">
        <f>TEXT('File Input'!$C$11,"yyyymmdd")</f>
        <v>yyyymmdd</v>
      </c>
      <c r="C63" s="37" t="str">
        <f>IF(VALUE(LEFT($E63,4))&lt;YEAR('File Input'!$C$11),"Actual",IF(VALUE(LEFT($E63,4))&gt;YEAR('File Input'!$C$11),"Forecast",IF(VALUE(RIGHT($E63,2))&lt;MONTH('File Input'!$C$11),"Actual","Forecast")))</f>
        <v>Forecast</v>
      </c>
      <c r="D63" s="13" t="str">
        <f>'Inventory Forecast by Month'!$D$5</f>
        <v>RU-Russia</v>
      </c>
      <c r="E63" s="13" t="str">
        <f>TEXT(202202,0)</f>
        <v>202202</v>
      </c>
      <c r="F63" s="13" t="s">
        <v>574</v>
      </c>
      <c r="G63" s="35" t="e">
        <f>IF(ISBLANK(INDEX('Inventory Forecast by Month'!$D$19:$AB$23,MATCH("Beginning Inventory",'Inventory Forecast by Month'!$D$19:$D$23,0),MATCH(Inventory!$E63,'Inventory Forecast by Month'!$D$6:$AB$6,0))),"",INDEX('Inventory Forecast by Month'!$D$19:$AB$23,MATCH("Beginning Inventory",'Inventory Forecast by Month'!$D$19:$D$23,0),MATCH(Inventory!$E63,'Inventory Forecast by Month'!$D$6:$AB$6,0)))</f>
        <v>#N/A</v>
      </c>
      <c r="H63" s="35" t="e">
        <f>IF(ISBLANK(INDEX('Inventory Forecast by Month'!$D$19:$AB$23,MATCH("Arriving Units",'Inventory Forecast by Month'!$D$19:$D$23,0),MATCH(Inventory!$E63,'Inventory Forecast by Month'!$D$6:$AB$6,0))),"",INDEX('Inventory Forecast by Month'!$D$19:$AB$23,MATCH("Arriving Units",'Inventory Forecast by Month'!$D$19:$D$23,0),MATCH(Inventory!$E63,'Inventory Forecast by Month'!$D$6:$AB$6,0)))</f>
        <v>#N/A</v>
      </c>
      <c r="I63" s="35" t="e">
        <f>IF(ISBLANK(INDEX('Inventory Forecast by Month'!$D$19:$AB$23,MATCH("Other",'Inventory Forecast by Month'!$D$19:$D$23,0),MATCH(Inventory!$E63,'Inventory Forecast by Month'!$D$6:$AB$6,0))),"",INDEX('Inventory Forecast by Month'!$D$19:$AB$23,MATCH("Other",'Inventory Forecast by Month'!$D$19:$D$23,0),MATCH(Inventory!$E63,'Inventory Forecast by Month'!$D$6:$AB$6,0)))</f>
        <v>#N/A</v>
      </c>
      <c r="J63" s="35" t="e">
        <f>IF(ISBLANK(INDEX('Inventory Forecast by Month'!$D$19:$AB$23,MATCH("Units Sold to Accounts",'Inventory Forecast by Month'!$D$19:$D$23,0),MATCH(Inventory!$E63,'Inventory Forecast by Month'!$D$6:$AB$6,0))),"",INDEX('Inventory Forecast by Month'!$D$19:$AB$23,MATCH("Units Sold to Accounts",'Inventory Forecast by Month'!$D$19:$D$23,0),MATCH(Inventory!$E63,'Inventory Forecast by Month'!$D$6:$AB$6,0)))</f>
        <v>#N/A</v>
      </c>
      <c r="K63" s="11"/>
      <c r="L63" s="11"/>
    </row>
    <row r="64" spans="1:12">
      <c r="A64" s="13" t="str">
        <f>UsedForPicklists!$C$3</f>
        <v>RUS</v>
      </c>
      <c r="B64" s="13" t="str">
        <f>TEXT('File Input'!$C$11,"yyyymmdd")</f>
        <v>yyyymmdd</v>
      </c>
      <c r="C64" s="37" t="str">
        <f>IF(VALUE(LEFT($E64,4))&lt;YEAR('File Input'!$C$11),"Actual",IF(VALUE(LEFT($E64,4))&gt;YEAR('File Input'!$C$11),"Forecast",IF(VALUE(RIGHT($E64,2))&lt;MONTH('File Input'!$C$11),"Actual","Forecast")))</f>
        <v>Forecast</v>
      </c>
      <c r="D64" s="13" t="str">
        <f>'Inventory Forecast by Month'!$D$5</f>
        <v>RU-Russia</v>
      </c>
      <c r="E64" s="13" t="str">
        <f>TEXT(202203,0)</f>
        <v>202203</v>
      </c>
      <c r="F64" s="13" t="s">
        <v>574</v>
      </c>
      <c r="G64" s="35" t="e">
        <f>IF(ISBLANK(INDEX('Inventory Forecast by Month'!$D$19:$AB$23,MATCH("Beginning Inventory",'Inventory Forecast by Month'!$D$19:$D$23,0),MATCH(Inventory!$E64,'Inventory Forecast by Month'!$D$6:$AB$6,0))),"",INDEX('Inventory Forecast by Month'!$D$19:$AB$23,MATCH("Beginning Inventory",'Inventory Forecast by Month'!$D$19:$D$23,0),MATCH(Inventory!$E64,'Inventory Forecast by Month'!$D$6:$AB$6,0)))</f>
        <v>#N/A</v>
      </c>
      <c r="H64" s="35" t="e">
        <f>IF(ISBLANK(INDEX('Inventory Forecast by Month'!$D$19:$AB$23,MATCH("Arriving Units",'Inventory Forecast by Month'!$D$19:$D$23,0),MATCH(Inventory!$E64,'Inventory Forecast by Month'!$D$6:$AB$6,0))),"",INDEX('Inventory Forecast by Month'!$D$19:$AB$23,MATCH("Arriving Units",'Inventory Forecast by Month'!$D$19:$D$23,0),MATCH(Inventory!$E64,'Inventory Forecast by Month'!$D$6:$AB$6,0)))</f>
        <v>#N/A</v>
      </c>
      <c r="I64" s="35" t="e">
        <f>IF(ISBLANK(INDEX('Inventory Forecast by Month'!$D$19:$AB$23,MATCH("Other",'Inventory Forecast by Month'!$D$19:$D$23,0),MATCH(Inventory!$E64,'Inventory Forecast by Month'!$D$6:$AB$6,0))),"",INDEX('Inventory Forecast by Month'!$D$19:$AB$23,MATCH("Other",'Inventory Forecast by Month'!$D$19:$D$23,0),MATCH(Inventory!$E64,'Inventory Forecast by Month'!$D$6:$AB$6,0)))</f>
        <v>#N/A</v>
      </c>
      <c r="J64" s="35" t="e">
        <f>IF(ISBLANK(INDEX('Inventory Forecast by Month'!$D$19:$AB$23,MATCH("Units Sold to Accounts",'Inventory Forecast by Month'!$D$19:$D$23,0),MATCH(Inventory!$E64,'Inventory Forecast by Month'!$D$6:$AB$6,0))),"",INDEX('Inventory Forecast by Month'!$D$19:$AB$23,MATCH("Units Sold to Accounts",'Inventory Forecast by Month'!$D$19:$D$23,0),MATCH(Inventory!$E64,'Inventory Forecast by Month'!$D$6:$AB$6,0)))</f>
        <v>#N/A</v>
      </c>
      <c r="K64" s="11"/>
      <c r="L64" s="11"/>
    </row>
    <row r="65" spans="1:12">
      <c r="A65" s="13" t="str">
        <f>UsedForPicklists!$C$3</f>
        <v>RUS</v>
      </c>
      <c r="B65" s="13" t="str">
        <f>TEXT('File Input'!$C$11,"yyyymmdd")</f>
        <v>yyyymmdd</v>
      </c>
      <c r="C65" s="37" t="str">
        <f>IF(VALUE(LEFT($E65,4))&lt;YEAR('File Input'!$C$11),"Actual",IF(VALUE(LEFT($E65,4))&gt;YEAR('File Input'!$C$11),"Forecast",IF(VALUE(RIGHT($E65,2))&lt;MONTH('File Input'!$C$11),"Actual","Forecast")))</f>
        <v>Forecast</v>
      </c>
      <c r="D65" s="13" t="str">
        <f>'Inventory Forecast by Month'!$D$5</f>
        <v>RU-Russia</v>
      </c>
      <c r="E65" s="13" t="str">
        <f>TEXT(202204,0)</f>
        <v>202204</v>
      </c>
      <c r="F65" s="13" t="s">
        <v>574</v>
      </c>
      <c r="G65" s="35" t="e">
        <f>IF(ISBLANK(INDEX('Inventory Forecast by Month'!$D$19:$AB$23,MATCH("Beginning Inventory",'Inventory Forecast by Month'!$D$19:$D$23,0),MATCH(Inventory!$E65,'Inventory Forecast by Month'!$D$6:$AB$6,0))),"",INDEX('Inventory Forecast by Month'!$D$19:$AB$23,MATCH("Beginning Inventory",'Inventory Forecast by Month'!$D$19:$D$23,0),MATCH(Inventory!$E65,'Inventory Forecast by Month'!$D$6:$AB$6,0)))</f>
        <v>#N/A</v>
      </c>
      <c r="H65" s="35" t="e">
        <f>IF(ISBLANK(INDEX('Inventory Forecast by Month'!$D$19:$AB$23,MATCH("Arriving Units",'Inventory Forecast by Month'!$D$19:$D$23,0),MATCH(Inventory!$E65,'Inventory Forecast by Month'!$D$6:$AB$6,0))),"",INDEX('Inventory Forecast by Month'!$D$19:$AB$23,MATCH("Arriving Units",'Inventory Forecast by Month'!$D$19:$D$23,0),MATCH(Inventory!$E65,'Inventory Forecast by Month'!$D$6:$AB$6,0)))</f>
        <v>#N/A</v>
      </c>
      <c r="I65" s="35" t="e">
        <f>IF(ISBLANK(INDEX('Inventory Forecast by Month'!$D$19:$AB$23,MATCH("Other",'Inventory Forecast by Month'!$D$19:$D$23,0),MATCH(Inventory!$E65,'Inventory Forecast by Month'!$D$6:$AB$6,0))),"",INDEX('Inventory Forecast by Month'!$D$19:$AB$23,MATCH("Other",'Inventory Forecast by Month'!$D$19:$D$23,0),MATCH(Inventory!$E65,'Inventory Forecast by Month'!$D$6:$AB$6,0)))</f>
        <v>#N/A</v>
      </c>
      <c r="J65" s="35" t="e">
        <f>IF(ISBLANK(INDEX('Inventory Forecast by Month'!$D$19:$AB$23,MATCH("Units Sold to Accounts",'Inventory Forecast by Month'!$D$19:$D$23,0),MATCH(Inventory!$E65,'Inventory Forecast by Month'!$D$6:$AB$6,0))),"",INDEX('Inventory Forecast by Month'!$D$19:$AB$23,MATCH("Units Sold to Accounts",'Inventory Forecast by Month'!$D$19:$D$23,0),MATCH(Inventory!$E65,'Inventory Forecast by Month'!$D$6:$AB$6,0)))</f>
        <v>#N/A</v>
      </c>
      <c r="K65" s="11"/>
      <c r="L65" s="11"/>
    </row>
    <row r="66" spans="1:12">
      <c r="A66" s="13" t="str">
        <f>UsedForPicklists!$C$3</f>
        <v>RUS</v>
      </c>
      <c r="B66" s="13" t="str">
        <f>TEXT('File Input'!$C$11,"yyyymmdd")</f>
        <v>yyyymmdd</v>
      </c>
      <c r="C66" s="37" t="str">
        <f>IF(VALUE(LEFT($E66,4))&lt;YEAR('File Input'!$C$11),"Actual",IF(VALUE(LEFT($E66,4))&gt;YEAR('File Input'!$C$11),"Forecast",IF(VALUE(RIGHT($E66,2))&lt;MONTH('File Input'!$C$11),"Actual","Forecast")))</f>
        <v>Forecast</v>
      </c>
      <c r="D66" s="13" t="str">
        <f>'Inventory Forecast by Month'!$D$5</f>
        <v>RU-Russia</v>
      </c>
      <c r="E66" s="13" t="str">
        <f>TEXT(202205,0)</f>
        <v>202205</v>
      </c>
      <c r="F66" s="13" t="s">
        <v>574</v>
      </c>
      <c r="G66" s="35" t="e">
        <f>IF(ISBLANK(INDEX('Inventory Forecast by Month'!$D$19:$AB$23,MATCH("Beginning Inventory",'Inventory Forecast by Month'!$D$19:$D$23,0),MATCH(Inventory!$E66,'Inventory Forecast by Month'!$D$6:$AB$6,0))),"",INDEX('Inventory Forecast by Month'!$D$19:$AB$23,MATCH("Beginning Inventory",'Inventory Forecast by Month'!$D$19:$D$23,0),MATCH(Inventory!$E66,'Inventory Forecast by Month'!$D$6:$AB$6,0)))</f>
        <v>#N/A</v>
      </c>
      <c r="H66" s="35" t="e">
        <f>IF(ISBLANK(INDEX('Inventory Forecast by Month'!$D$19:$AB$23,MATCH("Arriving Units",'Inventory Forecast by Month'!$D$19:$D$23,0),MATCH(Inventory!$E66,'Inventory Forecast by Month'!$D$6:$AB$6,0))),"",INDEX('Inventory Forecast by Month'!$D$19:$AB$23,MATCH("Arriving Units",'Inventory Forecast by Month'!$D$19:$D$23,0),MATCH(Inventory!$E66,'Inventory Forecast by Month'!$D$6:$AB$6,0)))</f>
        <v>#N/A</v>
      </c>
      <c r="I66" s="35" t="e">
        <f>IF(ISBLANK(INDEX('Inventory Forecast by Month'!$D$19:$AB$23,MATCH("Other",'Inventory Forecast by Month'!$D$19:$D$23,0),MATCH(Inventory!$E66,'Inventory Forecast by Month'!$D$6:$AB$6,0))),"",INDEX('Inventory Forecast by Month'!$D$19:$AB$23,MATCH("Other",'Inventory Forecast by Month'!$D$19:$D$23,0),MATCH(Inventory!$E66,'Inventory Forecast by Month'!$D$6:$AB$6,0)))</f>
        <v>#N/A</v>
      </c>
      <c r="J66" s="35" t="e">
        <f>IF(ISBLANK(INDEX('Inventory Forecast by Month'!$D$19:$AB$23,MATCH("Units Sold to Accounts",'Inventory Forecast by Month'!$D$19:$D$23,0),MATCH(Inventory!$E66,'Inventory Forecast by Month'!$D$6:$AB$6,0))),"",INDEX('Inventory Forecast by Month'!$D$19:$AB$23,MATCH("Units Sold to Accounts",'Inventory Forecast by Month'!$D$19:$D$23,0),MATCH(Inventory!$E66,'Inventory Forecast by Month'!$D$6:$AB$6,0)))</f>
        <v>#N/A</v>
      </c>
      <c r="K66" s="11"/>
      <c r="L66" s="11"/>
    </row>
    <row r="67" spans="1:12">
      <c r="A67" s="13" t="str">
        <f>UsedForPicklists!$C$3</f>
        <v>RUS</v>
      </c>
      <c r="B67" s="13" t="str">
        <f>TEXT('File Input'!$C$11,"yyyymmdd")</f>
        <v>yyyymmdd</v>
      </c>
      <c r="C67" s="37" t="str">
        <f>IF(VALUE(LEFT($E67,4))&lt;YEAR('File Input'!$C$11),"Actual",IF(VALUE(LEFT($E67,4))&gt;YEAR('File Input'!$C$11),"Forecast",IF(VALUE(RIGHT($E67,2))&lt;MONTH('File Input'!$C$11),"Actual","Forecast")))</f>
        <v>Forecast</v>
      </c>
      <c r="D67" s="13" t="str">
        <f>'Inventory Forecast by Month'!$D$5</f>
        <v>RU-Russia</v>
      </c>
      <c r="E67" s="13" t="str">
        <f>TEXT(202206,0)</f>
        <v>202206</v>
      </c>
      <c r="F67" s="13" t="s">
        <v>574</v>
      </c>
      <c r="G67" s="35" t="e">
        <f>IF(ISBLANK(INDEX('Inventory Forecast by Month'!$D$19:$AB$23,MATCH("Beginning Inventory",'Inventory Forecast by Month'!$D$19:$D$23,0),MATCH(Inventory!$E67,'Inventory Forecast by Month'!$D$6:$AB$6,0))),"",INDEX('Inventory Forecast by Month'!$D$19:$AB$23,MATCH("Beginning Inventory",'Inventory Forecast by Month'!$D$19:$D$23,0),MATCH(Inventory!$E67,'Inventory Forecast by Month'!$D$6:$AB$6,0)))</f>
        <v>#N/A</v>
      </c>
      <c r="H67" s="35" t="e">
        <f>IF(ISBLANK(INDEX('Inventory Forecast by Month'!$D$19:$AB$23,MATCH("Arriving Units",'Inventory Forecast by Month'!$D$19:$D$23,0),MATCH(Inventory!$E67,'Inventory Forecast by Month'!$D$6:$AB$6,0))),"",INDEX('Inventory Forecast by Month'!$D$19:$AB$23,MATCH("Arriving Units",'Inventory Forecast by Month'!$D$19:$D$23,0),MATCH(Inventory!$E67,'Inventory Forecast by Month'!$D$6:$AB$6,0)))</f>
        <v>#N/A</v>
      </c>
      <c r="I67" s="35" t="e">
        <f>IF(ISBLANK(INDEX('Inventory Forecast by Month'!$D$19:$AB$23,MATCH("Other",'Inventory Forecast by Month'!$D$19:$D$23,0),MATCH(Inventory!$E67,'Inventory Forecast by Month'!$D$6:$AB$6,0))),"",INDEX('Inventory Forecast by Month'!$D$19:$AB$23,MATCH("Other",'Inventory Forecast by Month'!$D$19:$D$23,0),MATCH(Inventory!$E67,'Inventory Forecast by Month'!$D$6:$AB$6,0)))</f>
        <v>#N/A</v>
      </c>
      <c r="J67" s="35" t="e">
        <f>IF(ISBLANK(INDEX('Inventory Forecast by Month'!$D$19:$AB$23,MATCH("Units Sold to Accounts",'Inventory Forecast by Month'!$D$19:$D$23,0),MATCH(Inventory!$E67,'Inventory Forecast by Month'!$D$6:$AB$6,0))),"",INDEX('Inventory Forecast by Month'!$D$19:$AB$23,MATCH("Units Sold to Accounts",'Inventory Forecast by Month'!$D$19:$D$23,0),MATCH(Inventory!$E67,'Inventory Forecast by Month'!$D$6:$AB$6,0)))</f>
        <v>#N/A</v>
      </c>
      <c r="K67" s="11"/>
      <c r="L67" s="11"/>
    </row>
    <row r="68" spans="1:12">
      <c r="A68" s="13" t="str">
        <f>UsedForPicklists!$C$3</f>
        <v>RUS</v>
      </c>
      <c r="B68" s="13" t="str">
        <f>TEXT('File Input'!$C$11,"yyyymmdd")</f>
        <v>yyyymmdd</v>
      </c>
      <c r="C68" s="37" t="str">
        <f>IF(VALUE(LEFT($E68,4))&lt;YEAR('File Input'!$C$11),"Actual",IF(VALUE(LEFT($E68,4))&gt;YEAR('File Input'!$C$11),"Forecast",IF(VALUE(RIGHT($E68,2))&lt;MONTH('File Input'!$C$11),"Actual","Forecast")))</f>
        <v>Forecast</v>
      </c>
      <c r="D68" s="13" t="str">
        <f>'Inventory Forecast by Month'!$D$5</f>
        <v>RU-Russia</v>
      </c>
      <c r="E68" s="13" t="str">
        <f>TEXT(202207,0)</f>
        <v>202207</v>
      </c>
      <c r="F68" s="13" t="s">
        <v>574</v>
      </c>
      <c r="G68" s="35" t="e">
        <f>IF(ISBLANK(INDEX('Inventory Forecast by Month'!$D$19:$AB$23,MATCH("Beginning Inventory",'Inventory Forecast by Month'!$D$19:$D$23,0),MATCH(Inventory!$E68,'Inventory Forecast by Month'!$D$6:$AB$6,0))),"",INDEX('Inventory Forecast by Month'!$D$19:$AB$23,MATCH("Beginning Inventory",'Inventory Forecast by Month'!$D$19:$D$23,0),MATCH(Inventory!$E68,'Inventory Forecast by Month'!$D$6:$AB$6,0)))</f>
        <v>#N/A</v>
      </c>
      <c r="H68" s="35" t="e">
        <f>IF(ISBLANK(INDEX('Inventory Forecast by Month'!$D$19:$AB$23,MATCH("Arriving Units",'Inventory Forecast by Month'!$D$19:$D$23,0),MATCH(Inventory!$E68,'Inventory Forecast by Month'!$D$6:$AB$6,0))),"",INDEX('Inventory Forecast by Month'!$D$19:$AB$23,MATCH("Arriving Units",'Inventory Forecast by Month'!$D$19:$D$23,0),MATCH(Inventory!$E68,'Inventory Forecast by Month'!$D$6:$AB$6,0)))</f>
        <v>#N/A</v>
      </c>
      <c r="I68" s="35" t="e">
        <f>IF(ISBLANK(INDEX('Inventory Forecast by Month'!$D$19:$AB$23,MATCH("Other",'Inventory Forecast by Month'!$D$19:$D$23,0),MATCH(Inventory!$E68,'Inventory Forecast by Month'!$D$6:$AB$6,0))),"",INDEX('Inventory Forecast by Month'!$D$19:$AB$23,MATCH("Other",'Inventory Forecast by Month'!$D$19:$D$23,0),MATCH(Inventory!$E68,'Inventory Forecast by Month'!$D$6:$AB$6,0)))</f>
        <v>#N/A</v>
      </c>
      <c r="J68" s="35" t="e">
        <f>IF(ISBLANK(INDEX('Inventory Forecast by Month'!$D$19:$AB$23,MATCH("Units Sold to Accounts",'Inventory Forecast by Month'!$D$19:$D$23,0),MATCH(Inventory!$E68,'Inventory Forecast by Month'!$D$6:$AB$6,0))),"",INDEX('Inventory Forecast by Month'!$D$19:$AB$23,MATCH("Units Sold to Accounts",'Inventory Forecast by Month'!$D$19:$D$23,0),MATCH(Inventory!$E68,'Inventory Forecast by Month'!$D$6:$AB$6,0)))</f>
        <v>#N/A</v>
      </c>
      <c r="K68" s="11"/>
      <c r="L68" s="11"/>
    </row>
    <row r="69" spans="1:12">
      <c r="A69" s="13" t="str">
        <f>UsedForPicklists!$C$3</f>
        <v>RUS</v>
      </c>
      <c r="B69" s="13" t="str">
        <f>TEXT('File Input'!$C$11,"yyyymmdd")</f>
        <v>yyyymmdd</v>
      </c>
      <c r="C69" s="37" t="str">
        <f>IF(VALUE(LEFT($E69,4))&lt;YEAR('File Input'!$C$11),"Actual",IF(VALUE(LEFT($E69,4))&gt;YEAR('File Input'!$C$11),"Forecast",IF(VALUE(RIGHT($E69,2))&lt;MONTH('File Input'!$C$11),"Actual","Forecast")))</f>
        <v>Forecast</v>
      </c>
      <c r="D69" s="13" t="str">
        <f>'Inventory Forecast by Month'!$D$5</f>
        <v>RU-Russia</v>
      </c>
      <c r="E69" s="13" t="str">
        <f>TEXT(202208,0)</f>
        <v>202208</v>
      </c>
      <c r="F69" s="13" t="s">
        <v>574</v>
      </c>
      <c r="G69" s="35" t="e">
        <f>IF(ISBLANK(INDEX('Inventory Forecast by Month'!$D$19:$AB$23,MATCH("Beginning Inventory",'Inventory Forecast by Month'!$D$19:$D$23,0),MATCH(Inventory!$E69,'Inventory Forecast by Month'!$D$6:$AB$6,0))),"",INDEX('Inventory Forecast by Month'!$D$19:$AB$23,MATCH("Beginning Inventory",'Inventory Forecast by Month'!$D$19:$D$23,0),MATCH(Inventory!$E69,'Inventory Forecast by Month'!$D$6:$AB$6,0)))</f>
        <v>#N/A</v>
      </c>
      <c r="H69" s="35" t="e">
        <f>IF(ISBLANK(INDEX('Inventory Forecast by Month'!$D$19:$AB$23,MATCH("Arriving Units",'Inventory Forecast by Month'!$D$19:$D$23,0),MATCH(Inventory!$E69,'Inventory Forecast by Month'!$D$6:$AB$6,0))),"",INDEX('Inventory Forecast by Month'!$D$19:$AB$23,MATCH("Arriving Units",'Inventory Forecast by Month'!$D$19:$D$23,0),MATCH(Inventory!$E69,'Inventory Forecast by Month'!$D$6:$AB$6,0)))</f>
        <v>#N/A</v>
      </c>
      <c r="I69" s="35" t="e">
        <f>IF(ISBLANK(INDEX('Inventory Forecast by Month'!$D$19:$AB$23,MATCH("Other",'Inventory Forecast by Month'!$D$19:$D$23,0),MATCH(Inventory!$E69,'Inventory Forecast by Month'!$D$6:$AB$6,0))),"",INDEX('Inventory Forecast by Month'!$D$19:$AB$23,MATCH("Other",'Inventory Forecast by Month'!$D$19:$D$23,0),MATCH(Inventory!$E69,'Inventory Forecast by Month'!$D$6:$AB$6,0)))</f>
        <v>#N/A</v>
      </c>
      <c r="J69" s="35" t="e">
        <f>IF(ISBLANK(INDEX('Inventory Forecast by Month'!$D$19:$AB$23,MATCH("Units Sold to Accounts",'Inventory Forecast by Month'!$D$19:$D$23,0),MATCH(Inventory!$E69,'Inventory Forecast by Month'!$D$6:$AB$6,0))),"",INDEX('Inventory Forecast by Month'!$D$19:$AB$23,MATCH("Units Sold to Accounts",'Inventory Forecast by Month'!$D$19:$D$23,0),MATCH(Inventory!$E69,'Inventory Forecast by Month'!$D$6:$AB$6,0)))</f>
        <v>#N/A</v>
      </c>
      <c r="K69" s="11"/>
      <c r="L69" s="11"/>
    </row>
    <row r="70" spans="1:12">
      <c r="A70" s="13" t="str">
        <f>UsedForPicklists!$C$3</f>
        <v>RUS</v>
      </c>
      <c r="B70" s="13" t="str">
        <f>TEXT('File Input'!$C$11,"yyyymmdd")</f>
        <v>yyyymmdd</v>
      </c>
      <c r="C70" s="37" t="str">
        <f>IF(VALUE(LEFT($E70,4))&lt;YEAR('File Input'!$C$11),"Actual",IF(VALUE(LEFT($E70,4))&gt;YEAR('File Input'!$C$11),"Forecast",IF(VALUE(RIGHT($E70,2))&lt;MONTH('File Input'!$C$11),"Actual","Forecast")))</f>
        <v>Forecast</v>
      </c>
      <c r="D70" s="13" t="str">
        <f>'Inventory Forecast by Month'!$D$5</f>
        <v>RU-Russia</v>
      </c>
      <c r="E70" s="13" t="str">
        <f>TEXT(202209,0)</f>
        <v>202209</v>
      </c>
      <c r="F70" s="13" t="s">
        <v>574</v>
      </c>
      <c r="G70" s="35" t="e">
        <f>IF(ISBLANK(INDEX('Inventory Forecast by Month'!$D$19:$AB$23,MATCH("Beginning Inventory",'Inventory Forecast by Month'!$D$19:$D$23,0),MATCH(Inventory!$E70,'Inventory Forecast by Month'!$D$6:$AB$6,0))),"",INDEX('Inventory Forecast by Month'!$D$19:$AB$23,MATCH("Beginning Inventory",'Inventory Forecast by Month'!$D$19:$D$23,0),MATCH(Inventory!$E70,'Inventory Forecast by Month'!$D$6:$AB$6,0)))</f>
        <v>#N/A</v>
      </c>
      <c r="H70" s="35" t="e">
        <f>IF(ISBLANK(INDEX('Inventory Forecast by Month'!$D$19:$AB$23,MATCH("Arriving Units",'Inventory Forecast by Month'!$D$19:$D$23,0),MATCH(Inventory!$E70,'Inventory Forecast by Month'!$D$6:$AB$6,0))),"",INDEX('Inventory Forecast by Month'!$D$19:$AB$23,MATCH("Arriving Units",'Inventory Forecast by Month'!$D$19:$D$23,0),MATCH(Inventory!$E70,'Inventory Forecast by Month'!$D$6:$AB$6,0)))</f>
        <v>#N/A</v>
      </c>
      <c r="I70" s="35" t="e">
        <f>IF(ISBLANK(INDEX('Inventory Forecast by Month'!$D$19:$AB$23,MATCH("Other",'Inventory Forecast by Month'!$D$19:$D$23,0),MATCH(Inventory!$E70,'Inventory Forecast by Month'!$D$6:$AB$6,0))),"",INDEX('Inventory Forecast by Month'!$D$19:$AB$23,MATCH("Other",'Inventory Forecast by Month'!$D$19:$D$23,0),MATCH(Inventory!$E70,'Inventory Forecast by Month'!$D$6:$AB$6,0)))</f>
        <v>#N/A</v>
      </c>
      <c r="J70" s="35" t="e">
        <f>IF(ISBLANK(INDEX('Inventory Forecast by Month'!$D$19:$AB$23,MATCH("Units Sold to Accounts",'Inventory Forecast by Month'!$D$19:$D$23,0),MATCH(Inventory!$E70,'Inventory Forecast by Month'!$D$6:$AB$6,0))),"",INDEX('Inventory Forecast by Month'!$D$19:$AB$23,MATCH("Units Sold to Accounts",'Inventory Forecast by Month'!$D$19:$D$23,0),MATCH(Inventory!$E70,'Inventory Forecast by Month'!$D$6:$AB$6,0)))</f>
        <v>#N/A</v>
      </c>
      <c r="K70" s="11"/>
      <c r="L70" s="11"/>
    </row>
    <row r="71" spans="1:12">
      <c r="A71" s="13" t="str">
        <f>UsedForPicklists!$C$3</f>
        <v>RUS</v>
      </c>
      <c r="B71" s="13" t="str">
        <f>TEXT('File Input'!$C$11,"yyyymmdd")</f>
        <v>yyyymmdd</v>
      </c>
      <c r="C71" s="37" t="str">
        <f>IF(VALUE(LEFT($E71,4))&lt;YEAR('File Input'!$C$11),"Actual",IF(VALUE(LEFT($E71,4))&gt;YEAR('File Input'!$C$11),"Forecast",IF(VALUE(RIGHT($E71,2))&lt;MONTH('File Input'!$C$11),"Actual","Forecast")))</f>
        <v>Forecast</v>
      </c>
      <c r="D71" s="13" t="str">
        <f>'Inventory Forecast by Month'!$D$5</f>
        <v>RU-Russia</v>
      </c>
      <c r="E71" s="13" t="str">
        <f>TEXT(202210,0)</f>
        <v>202210</v>
      </c>
      <c r="F71" s="13" t="s">
        <v>574</v>
      </c>
      <c r="G71" s="35" t="e">
        <f>IF(ISBLANK(INDEX('Inventory Forecast by Month'!$D$19:$AB$23,MATCH("Beginning Inventory",'Inventory Forecast by Month'!$D$19:$D$23,0),MATCH(Inventory!$E71,'Inventory Forecast by Month'!$D$6:$AB$6,0))),"",INDEX('Inventory Forecast by Month'!$D$19:$AB$23,MATCH("Beginning Inventory",'Inventory Forecast by Month'!$D$19:$D$23,0),MATCH(Inventory!$E71,'Inventory Forecast by Month'!$D$6:$AB$6,0)))</f>
        <v>#N/A</v>
      </c>
      <c r="H71" s="35" t="e">
        <f>IF(ISBLANK(INDEX('Inventory Forecast by Month'!$D$19:$AB$23,MATCH("Arriving Units",'Inventory Forecast by Month'!$D$19:$D$23,0),MATCH(Inventory!$E71,'Inventory Forecast by Month'!$D$6:$AB$6,0))),"",INDEX('Inventory Forecast by Month'!$D$19:$AB$23,MATCH("Arriving Units",'Inventory Forecast by Month'!$D$19:$D$23,0),MATCH(Inventory!$E71,'Inventory Forecast by Month'!$D$6:$AB$6,0)))</f>
        <v>#N/A</v>
      </c>
      <c r="I71" s="35" t="e">
        <f>IF(ISBLANK(INDEX('Inventory Forecast by Month'!$D$19:$AB$23,MATCH("Other",'Inventory Forecast by Month'!$D$19:$D$23,0),MATCH(Inventory!$E71,'Inventory Forecast by Month'!$D$6:$AB$6,0))),"",INDEX('Inventory Forecast by Month'!$D$19:$AB$23,MATCH("Other",'Inventory Forecast by Month'!$D$19:$D$23,0),MATCH(Inventory!$E71,'Inventory Forecast by Month'!$D$6:$AB$6,0)))</f>
        <v>#N/A</v>
      </c>
      <c r="J71" s="35" t="e">
        <f>IF(ISBLANK(INDEX('Inventory Forecast by Month'!$D$19:$AB$23,MATCH("Units Sold to Accounts",'Inventory Forecast by Month'!$D$19:$D$23,0),MATCH(Inventory!$E71,'Inventory Forecast by Month'!$D$6:$AB$6,0))),"",INDEX('Inventory Forecast by Month'!$D$19:$AB$23,MATCH("Units Sold to Accounts",'Inventory Forecast by Month'!$D$19:$D$23,0),MATCH(Inventory!$E71,'Inventory Forecast by Month'!$D$6:$AB$6,0)))</f>
        <v>#N/A</v>
      </c>
      <c r="K71" s="11"/>
      <c r="L71" s="11"/>
    </row>
    <row r="72" spans="1:12">
      <c r="A72" s="13" t="str">
        <f>UsedForPicklists!$C$3</f>
        <v>RUS</v>
      </c>
      <c r="B72" s="13" t="str">
        <f>TEXT('File Input'!$C$11,"yyyymmdd")</f>
        <v>yyyymmdd</v>
      </c>
      <c r="C72" s="37" t="str">
        <f>IF(VALUE(LEFT($E72,4))&lt;YEAR('File Input'!$C$11),"Actual",IF(VALUE(LEFT($E72,4))&gt;YEAR('File Input'!$C$11),"Forecast",IF(VALUE(RIGHT($E72,2))&lt;MONTH('File Input'!$C$11),"Actual","Forecast")))</f>
        <v>Forecast</v>
      </c>
      <c r="D72" s="13" t="str">
        <f>'Inventory Forecast by Month'!$D$5</f>
        <v>RU-Russia</v>
      </c>
      <c r="E72" s="13" t="str">
        <f>TEXT(202211,0)</f>
        <v>202211</v>
      </c>
      <c r="F72" s="13" t="s">
        <v>574</v>
      </c>
      <c r="G72" s="35" t="e">
        <f>IF(ISBLANK(INDEX('Inventory Forecast by Month'!$D$19:$AB$23,MATCH("Beginning Inventory",'Inventory Forecast by Month'!$D$19:$D$23,0),MATCH(Inventory!$E72,'Inventory Forecast by Month'!$D$6:$AB$6,0))),"",INDEX('Inventory Forecast by Month'!$D$19:$AB$23,MATCH("Beginning Inventory",'Inventory Forecast by Month'!$D$19:$D$23,0),MATCH(Inventory!$E72,'Inventory Forecast by Month'!$D$6:$AB$6,0)))</f>
        <v>#N/A</v>
      </c>
      <c r="H72" s="35" t="e">
        <f>IF(ISBLANK(INDEX('Inventory Forecast by Month'!$D$19:$AB$23,MATCH("Arriving Units",'Inventory Forecast by Month'!$D$19:$D$23,0),MATCH(Inventory!$E72,'Inventory Forecast by Month'!$D$6:$AB$6,0))),"",INDEX('Inventory Forecast by Month'!$D$19:$AB$23,MATCH("Arriving Units",'Inventory Forecast by Month'!$D$19:$D$23,0),MATCH(Inventory!$E72,'Inventory Forecast by Month'!$D$6:$AB$6,0)))</f>
        <v>#N/A</v>
      </c>
      <c r="I72" s="35" t="e">
        <f>IF(ISBLANK(INDEX('Inventory Forecast by Month'!$D$19:$AB$23,MATCH("Other",'Inventory Forecast by Month'!$D$19:$D$23,0),MATCH(Inventory!$E72,'Inventory Forecast by Month'!$D$6:$AB$6,0))),"",INDEX('Inventory Forecast by Month'!$D$19:$AB$23,MATCH("Other",'Inventory Forecast by Month'!$D$19:$D$23,0),MATCH(Inventory!$E72,'Inventory Forecast by Month'!$D$6:$AB$6,0)))</f>
        <v>#N/A</v>
      </c>
      <c r="J72" s="35" t="e">
        <f>IF(ISBLANK(INDEX('Inventory Forecast by Month'!$D$19:$AB$23,MATCH("Units Sold to Accounts",'Inventory Forecast by Month'!$D$19:$D$23,0),MATCH(Inventory!$E72,'Inventory Forecast by Month'!$D$6:$AB$6,0))),"",INDEX('Inventory Forecast by Month'!$D$19:$AB$23,MATCH("Units Sold to Accounts",'Inventory Forecast by Month'!$D$19:$D$23,0),MATCH(Inventory!$E72,'Inventory Forecast by Month'!$D$6:$AB$6,0)))</f>
        <v>#N/A</v>
      </c>
      <c r="K72" s="11"/>
      <c r="L72" s="11"/>
    </row>
    <row r="73" spans="1:12">
      <c r="A73" s="13" t="str">
        <f>UsedForPicklists!$C$3</f>
        <v>RUS</v>
      </c>
      <c r="B73" s="13" t="str">
        <f>TEXT('File Input'!$C$11,"yyyymmdd")</f>
        <v>yyyymmdd</v>
      </c>
      <c r="C73" s="37" t="str">
        <f>IF(VALUE(LEFT($E73,4))&lt;YEAR('File Input'!$C$11),"Actual",IF(VALUE(LEFT($E73,4))&gt;YEAR('File Input'!$C$11),"Forecast",IF(VALUE(RIGHT($E73,2))&lt;MONTH('File Input'!$C$11),"Actual","Forecast")))</f>
        <v>Forecast</v>
      </c>
      <c r="D73" s="13" t="str">
        <f>'Inventory Forecast by Month'!$D$5</f>
        <v>RU-Russia</v>
      </c>
      <c r="E73" s="13" t="str">
        <f>TEXT(202212,0)</f>
        <v>202212</v>
      </c>
      <c r="F73" s="13" t="s">
        <v>574</v>
      </c>
      <c r="G73" s="35" t="e">
        <f>IF(ISBLANK(INDEX('Inventory Forecast by Month'!$D$19:$AB$23,MATCH("Beginning Inventory",'Inventory Forecast by Month'!$D$19:$D$23,0),MATCH(Inventory!$E73,'Inventory Forecast by Month'!$D$6:$AB$6,0))),"",INDEX('Inventory Forecast by Month'!$D$19:$AB$23,MATCH("Beginning Inventory",'Inventory Forecast by Month'!$D$19:$D$23,0),MATCH(Inventory!$E73,'Inventory Forecast by Month'!$D$6:$AB$6,0)))</f>
        <v>#N/A</v>
      </c>
      <c r="H73" s="35" t="e">
        <f>IF(ISBLANK(INDEX('Inventory Forecast by Month'!$D$19:$AB$23,MATCH("Arriving Units",'Inventory Forecast by Month'!$D$19:$D$23,0),MATCH(Inventory!$E73,'Inventory Forecast by Month'!$D$6:$AB$6,0))),"",INDEX('Inventory Forecast by Month'!$D$19:$AB$23,MATCH("Arriving Units",'Inventory Forecast by Month'!$D$19:$D$23,0),MATCH(Inventory!$E73,'Inventory Forecast by Month'!$D$6:$AB$6,0)))</f>
        <v>#N/A</v>
      </c>
      <c r="I73" s="35" t="e">
        <f>IF(ISBLANK(INDEX('Inventory Forecast by Month'!$D$19:$AB$23,MATCH("Other",'Inventory Forecast by Month'!$D$19:$D$23,0),MATCH(Inventory!$E73,'Inventory Forecast by Month'!$D$6:$AB$6,0))),"",INDEX('Inventory Forecast by Month'!$D$19:$AB$23,MATCH("Other",'Inventory Forecast by Month'!$D$19:$D$23,0),MATCH(Inventory!$E73,'Inventory Forecast by Month'!$D$6:$AB$6,0)))</f>
        <v>#N/A</v>
      </c>
      <c r="J73" s="35" t="e">
        <f>IF(ISBLANK(INDEX('Inventory Forecast by Month'!$D$19:$AB$23,MATCH("Units Sold to Accounts",'Inventory Forecast by Month'!$D$19:$D$23,0),MATCH(Inventory!$E73,'Inventory Forecast by Month'!$D$6:$AB$6,0))),"",INDEX('Inventory Forecast by Month'!$D$19:$AB$23,MATCH("Units Sold to Accounts",'Inventory Forecast by Month'!$D$19:$D$23,0),MATCH(Inventory!$E73,'Inventory Forecast by Month'!$D$6:$AB$6,0)))</f>
        <v>#N/A</v>
      </c>
      <c r="K73" s="11"/>
      <c r="L73" s="11"/>
    </row>
    <row r="74" spans="1:12" s="11" customFormat="1">
      <c r="A74" s="13" t="str">
        <f>UsedForPicklists!$C$3</f>
        <v>RUS</v>
      </c>
      <c r="B74" s="13" t="str">
        <f>TEXT('File Input'!$C$11,"yyyymmdd")</f>
        <v>yyyymmdd</v>
      </c>
      <c r="C74" s="37" t="str">
        <f>IF(VALUE(LEFT($E74,4))&lt;YEAR('File Input'!$C$11),"Actual",IF(VALUE(LEFT($E74,4))&gt;YEAR('File Input'!$C$11),"Forecast",IF(VALUE(RIGHT($E74,2))&lt;MONTH('File Input'!$C$11),"Actual","Forecast")))</f>
        <v>Actual</v>
      </c>
      <c r="D74" s="13" t="str">
        <f>'Inventory Forecast by Month'!$D$5</f>
        <v>RU-Russia</v>
      </c>
      <c r="E74" s="13" t="str">
        <f>TEXT(202101,0)</f>
        <v>202101</v>
      </c>
      <c r="F74" s="13" t="s">
        <v>618</v>
      </c>
      <c r="G74" s="35" t="e">
        <f>IF(ISBLANK(INDEX('Inventory Forecast by Month'!$D$25:$AB$29,MATCH("Beginning Inventory",'Inventory Forecast by Month'!$D$25:$D$29,0),MATCH(Inventory!$E74,'Inventory Forecast by Month'!$D$6:$AB$6,0))),"",INDEX('Inventory Forecast by Month'!$D$25:$AB$29,MATCH("Beginning Inventory",'Inventory Forecast by Month'!$D$25:$D$29,0),MATCH(Inventory!$E74,'Inventory Forecast by Month'!$D$6:$AB$6,0)))</f>
        <v>#N/A</v>
      </c>
      <c r="H74" s="35" t="e">
        <f>IF(ISBLANK(INDEX('Inventory Forecast by Month'!$D$25:$AB$29,MATCH("Arriving Units",'Inventory Forecast by Month'!$D$25:$D$29,0),MATCH(Inventory!$E74,'Inventory Forecast by Month'!$D$6:$AB$6,0))),"",INDEX('Inventory Forecast by Month'!$D$25:$AB$29,MATCH("Arriving Units",'Inventory Forecast by Month'!$D$25:$D$29,0),MATCH(Inventory!$E74,'Inventory Forecast by Month'!$D$6:$AB$6,0)))</f>
        <v>#N/A</v>
      </c>
      <c r="I74" s="35" t="e">
        <f>IF(ISBLANK(INDEX('Inventory Forecast by Month'!$D$25:$AB$29,MATCH("Other",'Inventory Forecast by Month'!$D$25:$D$29,0),MATCH(Inventory!$E74,'Inventory Forecast by Month'!$D$6:$AB$6,0))),"",INDEX('Inventory Forecast by Month'!$D$25:$AB$29,MATCH("Other",'Inventory Forecast by Month'!$D$25:$D$29,0),MATCH(Inventory!$E74,'Inventory Forecast by Month'!$D$6:$AB$6,0)))</f>
        <v>#N/A</v>
      </c>
      <c r="J74" s="35" t="e">
        <f>IF(ISBLANK(INDEX('Inventory Forecast by Month'!$D$25:$AB$29,MATCH("Units Sold to Accounts",'Inventory Forecast by Month'!$D$25:$D$29,0),MATCH(Inventory!$E74,'Inventory Forecast by Month'!$D$6:$AB$6,0))),"",INDEX('Inventory Forecast by Month'!$D$25:$AB$29,MATCH("Units Sold to Accounts",'Inventory Forecast by Month'!$D$25:$D$29,0),MATCH(Inventory!$E74,'Inventory Forecast by Month'!$D$6:$AB$6,0)))</f>
        <v>#N/A</v>
      </c>
    </row>
    <row r="75" spans="1:12" s="11" customFormat="1">
      <c r="A75" s="13" t="str">
        <f>UsedForPicklists!$C$3</f>
        <v>RUS</v>
      </c>
      <c r="B75" s="13" t="str">
        <f>TEXT('File Input'!$C$11,"yyyymmdd")</f>
        <v>yyyymmdd</v>
      </c>
      <c r="C75" s="37" t="str">
        <f>IF(VALUE(LEFT($E75,4))&lt;YEAR('File Input'!$C$11),"Actual",IF(VALUE(LEFT($E75,4))&gt;YEAR('File Input'!$C$11),"Forecast",IF(VALUE(RIGHT($E75,2))&lt;MONTH('File Input'!$C$11),"Actual","Forecast")))</f>
        <v>Actual</v>
      </c>
      <c r="D75" s="13" t="str">
        <f>'Inventory Forecast by Month'!$D$5</f>
        <v>RU-Russia</v>
      </c>
      <c r="E75" s="13" t="str">
        <f>TEXT(202102,0)</f>
        <v>202102</v>
      </c>
      <c r="F75" s="13" t="s">
        <v>618</v>
      </c>
      <c r="G75" s="35" t="e">
        <f>IF(ISBLANK(INDEX('Inventory Forecast by Month'!$D$25:$AB$29,MATCH("Beginning Inventory",'Inventory Forecast by Month'!$D$25:$D$29,0),MATCH(Inventory!$E75,'Inventory Forecast by Month'!$D$6:$AB$6,0))),"",INDEX('Inventory Forecast by Month'!$D$25:$AB$29,MATCH("Beginning Inventory",'Inventory Forecast by Month'!$D$25:$D$29,0),MATCH(Inventory!$E75,'Inventory Forecast by Month'!$D$6:$AB$6,0)))</f>
        <v>#N/A</v>
      </c>
      <c r="H75" s="35" t="e">
        <f>IF(ISBLANK(INDEX('Inventory Forecast by Month'!$D$25:$AB$29,MATCH("Arriving Units",'Inventory Forecast by Month'!$D$25:$D$29,0),MATCH(Inventory!$E75,'Inventory Forecast by Month'!$D$6:$AB$6,0))),"",INDEX('Inventory Forecast by Month'!$D$25:$AB$29,MATCH("Arriving Units",'Inventory Forecast by Month'!$D$25:$D$29,0),MATCH(Inventory!$E75,'Inventory Forecast by Month'!$D$6:$AB$6,0)))</f>
        <v>#N/A</v>
      </c>
      <c r="I75" s="35" t="e">
        <f>IF(ISBLANK(INDEX('Inventory Forecast by Month'!$D$25:$AB$29,MATCH("Other",'Inventory Forecast by Month'!$D$25:$D$29,0),MATCH(Inventory!$E75,'Inventory Forecast by Month'!$D$6:$AB$6,0))),"",INDEX('Inventory Forecast by Month'!$D$25:$AB$29,MATCH("Other",'Inventory Forecast by Month'!$D$25:$D$29,0),MATCH(Inventory!$E75,'Inventory Forecast by Month'!$D$6:$AB$6,0)))</f>
        <v>#N/A</v>
      </c>
      <c r="J75" s="35" t="e">
        <f>IF(ISBLANK(INDEX('Inventory Forecast by Month'!$D$25:$AB$29,MATCH("Units Sold to Accounts",'Inventory Forecast by Month'!$D$25:$D$29,0),MATCH(Inventory!$E75,'Inventory Forecast by Month'!$D$6:$AB$6,0))),"",INDEX('Inventory Forecast by Month'!$D$25:$AB$29,MATCH("Units Sold to Accounts",'Inventory Forecast by Month'!$D$25:$D$29,0),MATCH(Inventory!$E75,'Inventory Forecast by Month'!$D$6:$AB$6,0)))</f>
        <v>#N/A</v>
      </c>
    </row>
    <row r="76" spans="1:12" s="11" customFormat="1">
      <c r="A76" s="13" t="str">
        <f>UsedForPicklists!$C$3</f>
        <v>RUS</v>
      </c>
      <c r="B76" s="13" t="str">
        <f>TEXT('File Input'!$C$11,"yyyymmdd")</f>
        <v>yyyymmdd</v>
      </c>
      <c r="C76" s="37" t="str">
        <f>IF(VALUE(LEFT($E76,4))&lt;YEAR('File Input'!$C$11),"Actual",IF(VALUE(LEFT($E76,4))&gt;YEAR('File Input'!$C$11),"Forecast",IF(VALUE(RIGHT($E76,2))&lt;MONTH('File Input'!$C$11),"Actual","Forecast")))</f>
        <v>Actual</v>
      </c>
      <c r="D76" s="13" t="str">
        <f>'Inventory Forecast by Month'!$D$5</f>
        <v>RU-Russia</v>
      </c>
      <c r="E76" s="13" t="str">
        <f>TEXT(202103,0)</f>
        <v>202103</v>
      </c>
      <c r="F76" s="13" t="s">
        <v>618</v>
      </c>
      <c r="G76" s="35" t="e">
        <f>IF(ISBLANK(INDEX('Inventory Forecast by Month'!$D$25:$AB$29,MATCH("Beginning Inventory",'Inventory Forecast by Month'!$D$25:$D$29,0),MATCH(Inventory!$E76,'Inventory Forecast by Month'!$D$6:$AB$6,0))),"",INDEX('Inventory Forecast by Month'!$D$25:$AB$29,MATCH("Beginning Inventory",'Inventory Forecast by Month'!$D$25:$D$29,0),MATCH(Inventory!$E76,'Inventory Forecast by Month'!$D$6:$AB$6,0)))</f>
        <v>#N/A</v>
      </c>
      <c r="H76" s="35" t="e">
        <f>IF(ISBLANK(INDEX('Inventory Forecast by Month'!$D$25:$AB$29,MATCH("Arriving Units",'Inventory Forecast by Month'!$D$25:$D$29,0),MATCH(Inventory!$E76,'Inventory Forecast by Month'!$D$6:$AB$6,0))),"",INDEX('Inventory Forecast by Month'!$D$25:$AB$29,MATCH("Arriving Units",'Inventory Forecast by Month'!$D$25:$D$29,0),MATCH(Inventory!$E76,'Inventory Forecast by Month'!$D$6:$AB$6,0)))</f>
        <v>#N/A</v>
      </c>
      <c r="I76" s="35" t="e">
        <f>IF(ISBLANK(INDEX('Inventory Forecast by Month'!$D$25:$AB$29,MATCH("Other",'Inventory Forecast by Month'!$D$25:$D$29,0),MATCH(Inventory!$E76,'Inventory Forecast by Month'!$D$6:$AB$6,0))),"",INDEX('Inventory Forecast by Month'!$D$25:$AB$29,MATCH("Other",'Inventory Forecast by Month'!$D$25:$D$29,0),MATCH(Inventory!$E76,'Inventory Forecast by Month'!$D$6:$AB$6,0)))</f>
        <v>#N/A</v>
      </c>
      <c r="J76" s="35" t="e">
        <f>IF(ISBLANK(INDEX('Inventory Forecast by Month'!$D$25:$AB$29,MATCH("Units Sold to Accounts",'Inventory Forecast by Month'!$D$25:$D$29,0),MATCH(Inventory!$E76,'Inventory Forecast by Month'!$D$6:$AB$6,0))),"",INDEX('Inventory Forecast by Month'!$D$25:$AB$29,MATCH("Units Sold to Accounts",'Inventory Forecast by Month'!$D$25:$D$29,0),MATCH(Inventory!$E76,'Inventory Forecast by Month'!$D$6:$AB$6,0)))</f>
        <v>#N/A</v>
      </c>
    </row>
    <row r="77" spans="1:12" s="11" customFormat="1">
      <c r="A77" s="13" t="str">
        <f>UsedForPicklists!$C$3</f>
        <v>RUS</v>
      </c>
      <c r="B77" s="13" t="str">
        <f>TEXT('File Input'!$C$11,"yyyymmdd")</f>
        <v>yyyymmdd</v>
      </c>
      <c r="C77" s="37" t="str">
        <f>IF(VALUE(LEFT($E77,4))&lt;YEAR('File Input'!$C$11),"Actual",IF(VALUE(LEFT($E77,4))&gt;YEAR('File Input'!$C$11),"Forecast",IF(VALUE(RIGHT($E77,2))&lt;MONTH('File Input'!$C$11),"Actual","Forecast")))</f>
        <v>Actual</v>
      </c>
      <c r="D77" s="13" t="str">
        <f>'Inventory Forecast by Month'!$D$5</f>
        <v>RU-Russia</v>
      </c>
      <c r="E77" s="13" t="str">
        <f>TEXT(202104,0)</f>
        <v>202104</v>
      </c>
      <c r="F77" s="13" t="s">
        <v>618</v>
      </c>
      <c r="G77" s="35" t="e">
        <f>IF(ISBLANK(INDEX('Inventory Forecast by Month'!$D$25:$AB$29,MATCH("Beginning Inventory",'Inventory Forecast by Month'!$D$25:$D$29,0),MATCH(Inventory!$E77,'Inventory Forecast by Month'!$D$6:$AB$6,0))),"",INDEX('Inventory Forecast by Month'!$D$25:$AB$29,MATCH("Beginning Inventory",'Inventory Forecast by Month'!$D$25:$D$29,0),MATCH(Inventory!$E77,'Inventory Forecast by Month'!$D$6:$AB$6,0)))</f>
        <v>#N/A</v>
      </c>
      <c r="H77" s="35" t="e">
        <f>IF(ISBLANK(INDEX('Inventory Forecast by Month'!$D$25:$AB$29,MATCH("Arriving Units",'Inventory Forecast by Month'!$D$25:$D$29,0),MATCH(Inventory!$E77,'Inventory Forecast by Month'!$D$6:$AB$6,0))),"",INDEX('Inventory Forecast by Month'!$D$25:$AB$29,MATCH("Arriving Units",'Inventory Forecast by Month'!$D$25:$D$29,0),MATCH(Inventory!$E77,'Inventory Forecast by Month'!$D$6:$AB$6,0)))</f>
        <v>#N/A</v>
      </c>
      <c r="I77" s="35" t="e">
        <f>IF(ISBLANK(INDEX('Inventory Forecast by Month'!$D$25:$AB$29,MATCH("Other",'Inventory Forecast by Month'!$D$25:$D$29,0),MATCH(Inventory!$E77,'Inventory Forecast by Month'!$D$6:$AB$6,0))),"",INDEX('Inventory Forecast by Month'!$D$25:$AB$29,MATCH("Other",'Inventory Forecast by Month'!$D$25:$D$29,0),MATCH(Inventory!$E77,'Inventory Forecast by Month'!$D$6:$AB$6,0)))</f>
        <v>#N/A</v>
      </c>
      <c r="J77" s="35" t="e">
        <f>IF(ISBLANK(INDEX('Inventory Forecast by Month'!$D$25:$AB$29,MATCH("Units Sold to Accounts",'Inventory Forecast by Month'!$D$25:$D$29,0),MATCH(Inventory!$E77,'Inventory Forecast by Month'!$D$6:$AB$6,0))),"",INDEX('Inventory Forecast by Month'!$D$25:$AB$29,MATCH("Units Sold to Accounts",'Inventory Forecast by Month'!$D$25:$D$29,0),MATCH(Inventory!$E77,'Inventory Forecast by Month'!$D$6:$AB$6,0)))</f>
        <v>#N/A</v>
      </c>
    </row>
    <row r="78" spans="1:12" s="11" customFormat="1">
      <c r="A78" s="13" t="str">
        <f>UsedForPicklists!$C$3</f>
        <v>RUS</v>
      </c>
      <c r="B78" s="13" t="str">
        <f>TEXT('File Input'!$C$11,"yyyymmdd")</f>
        <v>yyyymmdd</v>
      </c>
      <c r="C78" s="37" t="str">
        <f>IF(VALUE(LEFT($E78,4))&lt;YEAR('File Input'!$C$11),"Actual",IF(VALUE(LEFT($E78,4))&gt;YEAR('File Input'!$C$11),"Forecast",IF(VALUE(RIGHT($E78,2))&lt;MONTH('File Input'!$C$11),"Actual","Forecast")))</f>
        <v>Forecast</v>
      </c>
      <c r="D78" s="13" t="str">
        <f>'Inventory Forecast by Month'!$D$5</f>
        <v>RU-Russia</v>
      </c>
      <c r="E78" s="13" t="str">
        <f>TEXT(202105,0)</f>
        <v>202105</v>
      </c>
      <c r="F78" s="13" t="s">
        <v>618</v>
      </c>
      <c r="G78" s="35" t="e">
        <f>IF(ISBLANK(INDEX('Inventory Forecast by Month'!$D$25:$AB$29,MATCH("Beginning Inventory",'Inventory Forecast by Month'!$D$25:$D$29,0),MATCH(Inventory!$E78,'Inventory Forecast by Month'!$D$6:$AB$6,0))),"",INDEX('Inventory Forecast by Month'!$D$25:$AB$29,MATCH("Beginning Inventory",'Inventory Forecast by Month'!$D$25:$D$29,0),MATCH(Inventory!$E78,'Inventory Forecast by Month'!$D$6:$AB$6,0)))</f>
        <v>#N/A</v>
      </c>
      <c r="H78" s="35" t="e">
        <f>IF(ISBLANK(INDEX('Inventory Forecast by Month'!$D$25:$AB$29,MATCH("Arriving Units",'Inventory Forecast by Month'!$D$25:$D$29,0),MATCH(Inventory!$E78,'Inventory Forecast by Month'!$D$6:$AB$6,0))),"",INDEX('Inventory Forecast by Month'!$D$25:$AB$29,MATCH("Arriving Units",'Inventory Forecast by Month'!$D$25:$D$29,0),MATCH(Inventory!$E78,'Inventory Forecast by Month'!$D$6:$AB$6,0)))</f>
        <v>#N/A</v>
      </c>
      <c r="I78" s="35" t="e">
        <f>IF(ISBLANK(INDEX('Inventory Forecast by Month'!$D$25:$AB$29,MATCH("Other",'Inventory Forecast by Month'!$D$25:$D$29,0),MATCH(Inventory!$E78,'Inventory Forecast by Month'!$D$6:$AB$6,0))),"",INDEX('Inventory Forecast by Month'!$D$25:$AB$29,MATCH("Other",'Inventory Forecast by Month'!$D$25:$D$29,0),MATCH(Inventory!$E78,'Inventory Forecast by Month'!$D$6:$AB$6,0)))</f>
        <v>#N/A</v>
      </c>
      <c r="J78" s="35" t="e">
        <f>IF(ISBLANK(INDEX('Inventory Forecast by Month'!$D$25:$AB$29,MATCH("Units Sold to Accounts",'Inventory Forecast by Month'!$D$25:$D$29,0),MATCH(Inventory!$E78,'Inventory Forecast by Month'!$D$6:$AB$6,0))),"",INDEX('Inventory Forecast by Month'!$D$25:$AB$29,MATCH("Units Sold to Accounts",'Inventory Forecast by Month'!$D$25:$D$29,0),MATCH(Inventory!$E78,'Inventory Forecast by Month'!$D$6:$AB$6,0)))</f>
        <v>#N/A</v>
      </c>
    </row>
    <row r="79" spans="1:12" s="11" customFormat="1">
      <c r="A79" s="13" t="str">
        <f>UsedForPicklists!$C$3</f>
        <v>RUS</v>
      </c>
      <c r="B79" s="13" t="str">
        <f>TEXT('File Input'!$C$11,"yyyymmdd")</f>
        <v>yyyymmdd</v>
      </c>
      <c r="C79" s="37" t="str">
        <f>IF(VALUE(LEFT($E79,4))&lt;YEAR('File Input'!$C$11),"Actual",IF(VALUE(LEFT($E79,4))&gt;YEAR('File Input'!$C$11),"Forecast",IF(VALUE(RIGHT($E79,2))&lt;MONTH('File Input'!$C$11),"Actual","Forecast")))</f>
        <v>Forecast</v>
      </c>
      <c r="D79" s="13" t="str">
        <f>'Inventory Forecast by Month'!$D$5</f>
        <v>RU-Russia</v>
      </c>
      <c r="E79" s="13" t="str">
        <f>TEXT(202106,0)</f>
        <v>202106</v>
      </c>
      <c r="F79" s="13" t="s">
        <v>618</v>
      </c>
      <c r="G79" s="35" t="e">
        <f>IF(ISBLANK(INDEX('Inventory Forecast by Month'!$D$25:$AB$29,MATCH("Beginning Inventory",'Inventory Forecast by Month'!$D$25:$D$29,0),MATCH(Inventory!$E79,'Inventory Forecast by Month'!$D$6:$AB$6,0))),"",INDEX('Inventory Forecast by Month'!$D$25:$AB$29,MATCH("Beginning Inventory",'Inventory Forecast by Month'!$D$25:$D$29,0),MATCH(Inventory!$E79,'Inventory Forecast by Month'!$D$6:$AB$6,0)))</f>
        <v>#N/A</v>
      </c>
      <c r="H79" s="35" t="e">
        <f>IF(ISBLANK(INDEX('Inventory Forecast by Month'!$D$25:$AB$29,MATCH("Arriving Units",'Inventory Forecast by Month'!$D$25:$D$29,0),MATCH(Inventory!$E79,'Inventory Forecast by Month'!$D$6:$AB$6,0))),"",INDEX('Inventory Forecast by Month'!$D$25:$AB$29,MATCH("Arriving Units",'Inventory Forecast by Month'!$D$25:$D$29,0),MATCH(Inventory!$E79,'Inventory Forecast by Month'!$D$6:$AB$6,0)))</f>
        <v>#N/A</v>
      </c>
      <c r="I79" s="35" t="e">
        <f>IF(ISBLANK(INDEX('Inventory Forecast by Month'!$D$25:$AB$29,MATCH("Other",'Inventory Forecast by Month'!$D$25:$D$29,0),MATCH(Inventory!$E79,'Inventory Forecast by Month'!$D$6:$AB$6,0))),"",INDEX('Inventory Forecast by Month'!$D$25:$AB$29,MATCH("Other",'Inventory Forecast by Month'!$D$25:$D$29,0),MATCH(Inventory!$E79,'Inventory Forecast by Month'!$D$6:$AB$6,0)))</f>
        <v>#N/A</v>
      </c>
      <c r="J79" s="35" t="e">
        <f>IF(ISBLANK(INDEX('Inventory Forecast by Month'!$D$25:$AB$29,MATCH("Units Sold to Accounts",'Inventory Forecast by Month'!$D$25:$D$29,0),MATCH(Inventory!$E79,'Inventory Forecast by Month'!$D$6:$AB$6,0))),"",INDEX('Inventory Forecast by Month'!$D$25:$AB$29,MATCH("Units Sold to Accounts",'Inventory Forecast by Month'!$D$25:$D$29,0),MATCH(Inventory!$E79,'Inventory Forecast by Month'!$D$6:$AB$6,0)))</f>
        <v>#N/A</v>
      </c>
    </row>
    <row r="80" spans="1:12" s="11" customFormat="1">
      <c r="A80" s="13" t="str">
        <f>UsedForPicklists!$C$3</f>
        <v>RUS</v>
      </c>
      <c r="B80" s="13" t="str">
        <f>TEXT('File Input'!$C$11,"yyyymmdd")</f>
        <v>yyyymmdd</v>
      </c>
      <c r="C80" s="37" t="str">
        <f>IF(VALUE(LEFT($E80,4))&lt;YEAR('File Input'!$C$11),"Actual",IF(VALUE(LEFT($E80,4))&gt;YEAR('File Input'!$C$11),"Forecast",IF(VALUE(RIGHT($E80,2))&lt;MONTH('File Input'!$C$11),"Actual","Forecast")))</f>
        <v>Forecast</v>
      </c>
      <c r="D80" s="13" t="str">
        <f>'Inventory Forecast by Month'!$D$5</f>
        <v>RU-Russia</v>
      </c>
      <c r="E80" s="13" t="str">
        <f>TEXT(202107,0)</f>
        <v>202107</v>
      </c>
      <c r="F80" s="13" t="s">
        <v>618</v>
      </c>
      <c r="G80" s="35" t="e">
        <f>IF(ISBLANK(INDEX('Inventory Forecast by Month'!$D$25:$AB$29,MATCH("Beginning Inventory",'Inventory Forecast by Month'!$D$25:$D$29,0),MATCH(Inventory!$E80,'Inventory Forecast by Month'!$D$6:$AB$6,0))),"",INDEX('Inventory Forecast by Month'!$D$25:$AB$29,MATCH("Beginning Inventory",'Inventory Forecast by Month'!$D$25:$D$29,0),MATCH(Inventory!$E80,'Inventory Forecast by Month'!$D$6:$AB$6,0)))</f>
        <v>#N/A</v>
      </c>
      <c r="H80" s="35" t="e">
        <f>IF(ISBLANK(INDEX('Inventory Forecast by Month'!$D$25:$AB$29,MATCH("Arriving Units",'Inventory Forecast by Month'!$D$25:$D$29,0),MATCH(Inventory!$E80,'Inventory Forecast by Month'!$D$6:$AB$6,0))),"",INDEX('Inventory Forecast by Month'!$D$25:$AB$29,MATCH("Arriving Units",'Inventory Forecast by Month'!$D$25:$D$29,0),MATCH(Inventory!$E80,'Inventory Forecast by Month'!$D$6:$AB$6,0)))</f>
        <v>#N/A</v>
      </c>
      <c r="I80" s="35" t="e">
        <f>IF(ISBLANK(INDEX('Inventory Forecast by Month'!$D$25:$AB$29,MATCH("Other",'Inventory Forecast by Month'!$D$25:$D$29,0),MATCH(Inventory!$E80,'Inventory Forecast by Month'!$D$6:$AB$6,0))),"",INDEX('Inventory Forecast by Month'!$D$25:$AB$29,MATCH("Other",'Inventory Forecast by Month'!$D$25:$D$29,0),MATCH(Inventory!$E80,'Inventory Forecast by Month'!$D$6:$AB$6,0)))</f>
        <v>#N/A</v>
      </c>
      <c r="J80" s="35" t="e">
        <f>IF(ISBLANK(INDEX('Inventory Forecast by Month'!$D$25:$AB$29,MATCH("Units Sold to Accounts",'Inventory Forecast by Month'!$D$25:$D$29,0),MATCH(Inventory!$E80,'Inventory Forecast by Month'!$D$6:$AB$6,0))),"",INDEX('Inventory Forecast by Month'!$D$25:$AB$29,MATCH("Units Sold to Accounts",'Inventory Forecast by Month'!$D$25:$D$29,0),MATCH(Inventory!$E80,'Inventory Forecast by Month'!$D$6:$AB$6,0)))</f>
        <v>#N/A</v>
      </c>
    </row>
    <row r="81" spans="1:10" s="11" customFormat="1">
      <c r="A81" s="13" t="str">
        <f>UsedForPicklists!$C$3</f>
        <v>RUS</v>
      </c>
      <c r="B81" s="13" t="str">
        <f>TEXT('File Input'!$C$11,"yyyymmdd")</f>
        <v>yyyymmdd</v>
      </c>
      <c r="C81" s="37" t="str">
        <f>IF(VALUE(LEFT($E81,4))&lt;YEAR('File Input'!$C$11),"Actual",IF(VALUE(LEFT($E81,4))&gt;YEAR('File Input'!$C$11),"Forecast",IF(VALUE(RIGHT($E81,2))&lt;MONTH('File Input'!$C$11),"Actual","Forecast")))</f>
        <v>Forecast</v>
      </c>
      <c r="D81" s="13" t="str">
        <f>'Inventory Forecast by Month'!$D$5</f>
        <v>RU-Russia</v>
      </c>
      <c r="E81" s="13" t="str">
        <f>TEXT(202108,0)</f>
        <v>202108</v>
      </c>
      <c r="F81" s="13" t="s">
        <v>618</v>
      </c>
      <c r="G81" s="35" t="e">
        <f>IF(ISBLANK(INDEX('Inventory Forecast by Month'!$D$25:$AB$29,MATCH("Beginning Inventory",'Inventory Forecast by Month'!$D$25:$D$29,0),MATCH(Inventory!$E81,'Inventory Forecast by Month'!$D$6:$AB$6,0))),"",INDEX('Inventory Forecast by Month'!$D$25:$AB$29,MATCH("Beginning Inventory",'Inventory Forecast by Month'!$D$25:$D$29,0),MATCH(Inventory!$E81,'Inventory Forecast by Month'!$D$6:$AB$6,0)))</f>
        <v>#N/A</v>
      </c>
      <c r="H81" s="35" t="e">
        <f>IF(ISBLANK(INDEX('Inventory Forecast by Month'!$D$25:$AB$29,MATCH("Arriving Units",'Inventory Forecast by Month'!$D$25:$D$29,0),MATCH(Inventory!$E81,'Inventory Forecast by Month'!$D$6:$AB$6,0))),"",INDEX('Inventory Forecast by Month'!$D$25:$AB$29,MATCH("Arriving Units",'Inventory Forecast by Month'!$D$25:$D$29,0),MATCH(Inventory!$E81,'Inventory Forecast by Month'!$D$6:$AB$6,0)))</f>
        <v>#N/A</v>
      </c>
      <c r="I81" s="35" t="e">
        <f>IF(ISBLANK(INDEX('Inventory Forecast by Month'!$D$25:$AB$29,MATCH("Other",'Inventory Forecast by Month'!$D$25:$D$29,0),MATCH(Inventory!$E81,'Inventory Forecast by Month'!$D$6:$AB$6,0))),"",INDEX('Inventory Forecast by Month'!$D$25:$AB$29,MATCH("Other",'Inventory Forecast by Month'!$D$25:$D$29,0),MATCH(Inventory!$E81,'Inventory Forecast by Month'!$D$6:$AB$6,0)))</f>
        <v>#N/A</v>
      </c>
      <c r="J81" s="35" t="e">
        <f>IF(ISBLANK(INDEX('Inventory Forecast by Month'!$D$25:$AB$29,MATCH("Units Sold to Accounts",'Inventory Forecast by Month'!$D$25:$D$29,0),MATCH(Inventory!$E81,'Inventory Forecast by Month'!$D$6:$AB$6,0))),"",INDEX('Inventory Forecast by Month'!$D$25:$AB$29,MATCH("Units Sold to Accounts",'Inventory Forecast by Month'!$D$25:$D$29,0),MATCH(Inventory!$E81,'Inventory Forecast by Month'!$D$6:$AB$6,0)))</f>
        <v>#N/A</v>
      </c>
    </row>
    <row r="82" spans="1:10" s="11" customFormat="1">
      <c r="A82" s="13" t="str">
        <f>UsedForPicklists!$C$3</f>
        <v>RUS</v>
      </c>
      <c r="B82" s="13" t="str">
        <f>TEXT('File Input'!$C$11,"yyyymmdd")</f>
        <v>yyyymmdd</v>
      </c>
      <c r="C82" s="37" t="str">
        <f>IF(VALUE(LEFT($E82,4))&lt;YEAR('File Input'!$C$11),"Actual",IF(VALUE(LEFT($E82,4))&gt;YEAR('File Input'!$C$11),"Forecast",IF(VALUE(RIGHT($E82,2))&lt;MONTH('File Input'!$C$11),"Actual","Forecast")))</f>
        <v>Forecast</v>
      </c>
      <c r="D82" s="13" t="str">
        <f>'Inventory Forecast by Month'!$D$5</f>
        <v>RU-Russia</v>
      </c>
      <c r="E82" s="13" t="str">
        <f>TEXT(202109,0)</f>
        <v>202109</v>
      </c>
      <c r="F82" s="13" t="s">
        <v>618</v>
      </c>
      <c r="G82" s="35" t="e">
        <f>IF(ISBLANK(INDEX('Inventory Forecast by Month'!$D$25:$AB$29,MATCH("Beginning Inventory",'Inventory Forecast by Month'!$D$25:$D$29,0),MATCH(Inventory!$E82,'Inventory Forecast by Month'!$D$6:$AB$6,0))),"",INDEX('Inventory Forecast by Month'!$D$25:$AB$29,MATCH("Beginning Inventory",'Inventory Forecast by Month'!$D$25:$D$29,0),MATCH(Inventory!$E82,'Inventory Forecast by Month'!$D$6:$AB$6,0)))</f>
        <v>#N/A</v>
      </c>
      <c r="H82" s="35" t="e">
        <f>IF(ISBLANK(INDEX('Inventory Forecast by Month'!$D$25:$AB$29,MATCH("Arriving Units",'Inventory Forecast by Month'!$D$25:$D$29,0),MATCH(Inventory!$E82,'Inventory Forecast by Month'!$D$6:$AB$6,0))),"",INDEX('Inventory Forecast by Month'!$D$25:$AB$29,MATCH("Arriving Units",'Inventory Forecast by Month'!$D$25:$D$29,0),MATCH(Inventory!$E82,'Inventory Forecast by Month'!$D$6:$AB$6,0)))</f>
        <v>#N/A</v>
      </c>
      <c r="I82" s="35" t="e">
        <f>IF(ISBLANK(INDEX('Inventory Forecast by Month'!$D$25:$AB$29,MATCH("Other",'Inventory Forecast by Month'!$D$25:$D$29,0),MATCH(Inventory!$E82,'Inventory Forecast by Month'!$D$6:$AB$6,0))),"",INDEX('Inventory Forecast by Month'!$D$25:$AB$29,MATCH("Other",'Inventory Forecast by Month'!$D$25:$D$29,0),MATCH(Inventory!$E82,'Inventory Forecast by Month'!$D$6:$AB$6,0)))</f>
        <v>#N/A</v>
      </c>
      <c r="J82" s="35" t="e">
        <f>IF(ISBLANK(INDEX('Inventory Forecast by Month'!$D$25:$AB$29,MATCH("Units Sold to Accounts",'Inventory Forecast by Month'!$D$25:$D$29,0),MATCH(Inventory!$E82,'Inventory Forecast by Month'!$D$6:$AB$6,0))),"",INDEX('Inventory Forecast by Month'!$D$25:$AB$29,MATCH("Units Sold to Accounts",'Inventory Forecast by Month'!$D$25:$D$29,0),MATCH(Inventory!$E82,'Inventory Forecast by Month'!$D$6:$AB$6,0)))</f>
        <v>#N/A</v>
      </c>
    </row>
    <row r="83" spans="1:10" s="11" customFormat="1">
      <c r="A83" s="13" t="str">
        <f>UsedForPicklists!$C$3</f>
        <v>RUS</v>
      </c>
      <c r="B83" s="13" t="str">
        <f>TEXT('File Input'!$C$11,"yyyymmdd")</f>
        <v>yyyymmdd</v>
      </c>
      <c r="C83" s="37" t="str">
        <f>IF(VALUE(LEFT($E83,4))&lt;YEAR('File Input'!$C$11),"Actual",IF(VALUE(LEFT($E83,4))&gt;YEAR('File Input'!$C$11),"Forecast",IF(VALUE(RIGHT($E83,2))&lt;MONTH('File Input'!$C$11),"Actual","Forecast")))</f>
        <v>Forecast</v>
      </c>
      <c r="D83" s="13" t="str">
        <f>'Inventory Forecast by Month'!$D$5</f>
        <v>RU-Russia</v>
      </c>
      <c r="E83" s="13" t="str">
        <f>TEXT(202110,0)</f>
        <v>202110</v>
      </c>
      <c r="F83" s="13" t="s">
        <v>618</v>
      </c>
      <c r="G83" s="35" t="e">
        <f>IF(ISBLANK(INDEX('Inventory Forecast by Month'!$D$25:$AB$29,MATCH("Beginning Inventory",'Inventory Forecast by Month'!$D$25:$D$29,0),MATCH(Inventory!$E83,'Inventory Forecast by Month'!$D$6:$AB$6,0))),"",INDEX('Inventory Forecast by Month'!$D$25:$AB$29,MATCH("Beginning Inventory",'Inventory Forecast by Month'!$D$25:$D$29,0),MATCH(Inventory!$E83,'Inventory Forecast by Month'!$D$6:$AB$6,0)))</f>
        <v>#N/A</v>
      </c>
      <c r="H83" s="35" t="e">
        <f>IF(ISBLANK(INDEX('Inventory Forecast by Month'!$D$25:$AB$29,MATCH("Arriving Units",'Inventory Forecast by Month'!$D$25:$D$29,0),MATCH(Inventory!$E83,'Inventory Forecast by Month'!$D$6:$AB$6,0))),"",INDEX('Inventory Forecast by Month'!$D$25:$AB$29,MATCH("Arriving Units",'Inventory Forecast by Month'!$D$25:$D$29,0),MATCH(Inventory!$E83,'Inventory Forecast by Month'!$D$6:$AB$6,0)))</f>
        <v>#N/A</v>
      </c>
      <c r="I83" s="35" t="e">
        <f>IF(ISBLANK(INDEX('Inventory Forecast by Month'!$D$25:$AB$29,MATCH("Other",'Inventory Forecast by Month'!$D$25:$D$29,0),MATCH(Inventory!$E83,'Inventory Forecast by Month'!$D$6:$AB$6,0))),"",INDEX('Inventory Forecast by Month'!$D$25:$AB$29,MATCH("Other",'Inventory Forecast by Month'!$D$25:$D$29,0),MATCH(Inventory!$E83,'Inventory Forecast by Month'!$D$6:$AB$6,0)))</f>
        <v>#N/A</v>
      </c>
      <c r="J83" s="35" t="e">
        <f>IF(ISBLANK(INDEX('Inventory Forecast by Month'!$D$25:$AB$29,MATCH("Units Sold to Accounts",'Inventory Forecast by Month'!$D$25:$D$29,0),MATCH(Inventory!$E83,'Inventory Forecast by Month'!$D$6:$AB$6,0))),"",INDEX('Inventory Forecast by Month'!$D$25:$AB$29,MATCH("Units Sold to Accounts",'Inventory Forecast by Month'!$D$25:$D$29,0),MATCH(Inventory!$E83,'Inventory Forecast by Month'!$D$6:$AB$6,0)))</f>
        <v>#N/A</v>
      </c>
    </row>
    <row r="84" spans="1:10" s="11" customFormat="1">
      <c r="A84" s="13" t="str">
        <f>UsedForPicklists!$C$3</f>
        <v>RUS</v>
      </c>
      <c r="B84" s="13" t="str">
        <f>TEXT('File Input'!$C$11,"yyyymmdd")</f>
        <v>yyyymmdd</v>
      </c>
      <c r="C84" s="37" t="str">
        <f>IF(VALUE(LEFT($E84,4))&lt;YEAR('File Input'!$C$11),"Actual",IF(VALUE(LEFT($E84,4))&gt;YEAR('File Input'!$C$11),"Forecast",IF(VALUE(RIGHT($E84,2))&lt;MONTH('File Input'!$C$11),"Actual","Forecast")))</f>
        <v>Forecast</v>
      </c>
      <c r="D84" s="13" t="str">
        <f>'Inventory Forecast by Month'!$D$5</f>
        <v>RU-Russia</v>
      </c>
      <c r="E84" s="13" t="str">
        <f>TEXT(202111,0)</f>
        <v>202111</v>
      </c>
      <c r="F84" s="13" t="s">
        <v>618</v>
      </c>
      <c r="G84" s="35" t="e">
        <f>IF(ISBLANK(INDEX('Inventory Forecast by Month'!$D$25:$AB$29,MATCH("Beginning Inventory",'Inventory Forecast by Month'!$D$25:$D$29,0),MATCH(Inventory!$E84,'Inventory Forecast by Month'!$D$6:$AB$6,0))),"",INDEX('Inventory Forecast by Month'!$D$25:$AB$29,MATCH("Beginning Inventory",'Inventory Forecast by Month'!$D$25:$D$29,0),MATCH(Inventory!$E84,'Inventory Forecast by Month'!$D$6:$AB$6,0)))</f>
        <v>#N/A</v>
      </c>
      <c r="H84" s="35" t="e">
        <f>IF(ISBLANK(INDEX('Inventory Forecast by Month'!$D$25:$AB$29,MATCH("Arriving Units",'Inventory Forecast by Month'!$D$25:$D$29,0),MATCH(Inventory!$E84,'Inventory Forecast by Month'!$D$6:$AB$6,0))),"",INDEX('Inventory Forecast by Month'!$D$25:$AB$29,MATCH("Arriving Units",'Inventory Forecast by Month'!$D$25:$D$29,0),MATCH(Inventory!$E84,'Inventory Forecast by Month'!$D$6:$AB$6,0)))</f>
        <v>#N/A</v>
      </c>
      <c r="I84" s="35" t="e">
        <f>IF(ISBLANK(INDEX('Inventory Forecast by Month'!$D$25:$AB$29,MATCH("Other",'Inventory Forecast by Month'!$D$25:$D$29,0),MATCH(Inventory!$E84,'Inventory Forecast by Month'!$D$6:$AB$6,0))),"",INDEX('Inventory Forecast by Month'!$D$25:$AB$29,MATCH("Other",'Inventory Forecast by Month'!$D$25:$D$29,0),MATCH(Inventory!$E84,'Inventory Forecast by Month'!$D$6:$AB$6,0)))</f>
        <v>#N/A</v>
      </c>
      <c r="J84" s="35" t="e">
        <f>IF(ISBLANK(INDEX('Inventory Forecast by Month'!$D$25:$AB$29,MATCH("Units Sold to Accounts",'Inventory Forecast by Month'!$D$25:$D$29,0),MATCH(Inventory!$E84,'Inventory Forecast by Month'!$D$6:$AB$6,0))),"",INDEX('Inventory Forecast by Month'!$D$25:$AB$29,MATCH("Units Sold to Accounts",'Inventory Forecast by Month'!$D$25:$D$29,0),MATCH(Inventory!$E84,'Inventory Forecast by Month'!$D$6:$AB$6,0)))</f>
        <v>#N/A</v>
      </c>
    </row>
    <row r="85" spans="1:10" s="11" customFormat="1">
      <c r="A85" s="13" t="str">
        <f>UsedForPicklists!$C$3</f>
        <v>RUS</v>
      </c>
      <c r="B85" s="13" t="str">
        <f>TEXT('File Input'!$C$11,"yyyymmdd")</f>
        <v>yyyymmdd</v>
      </c>
      <c r="C85" s="37" t="str">
        <f>IF(VALUE(LEFT($E85,4))&lt;YEAR('File Input'!$C$11),"Actual",IF(VALUE(LEFT($E85,4))&gt;YEAR('File Input'!$C$11),"Forecast",IF(VALUE(RIGHT($E85,2))&lt;MONTH('File Input'!$C$11),"Actual","Forecast")))</f>
        <v>Forecast</v>
      </c>
      <c r="D85" s="13" t="str">
        <f>'Inventory Forecast by Month'!$D$5</f>
        <v>RU-Russia</v>
      </c>
      <c r="E85" s="13" t="str">
        <f>TEXT(202112,0)</f>
        <v>202112</v>
      </c>
      <c r="F85" s="13" t="s">
        <v>618</v>
      </c>
      <c r="G85" s="35" t="e">
        <f>IF(ISBLANK(INDEX('Inventory Forecast by Month'!$D$25:$AB$29,MATCH("Beginning Inventory",'Inventory Forecast by Month'!$D$25:$D$29,0),MATCH(Inventory!$E85,'Inventory Forecast by Month'!$D$6:$AB$6,0))),"",INDEX('Inventory Forecast by Month'!$D$25:$AB$29,MATCH("Beginning Inventory",'Inventory Forecast by Month'!$D$25:$D$29,0),MATCH(Inventory!$E85,'Inventory Forecast by Month'!$D$6:$AB$6,0)))</f>
        <v>#N/A</v>
      </c>
      <c r="H85" s="35" t="e">
        <f>IF(ISBLANK(INDEX('Inventory Forecast by Month'!$D$25:$AB$29,MATCH("Arriving Units",'Inventory Forecast by Month'!$D$25:$D$29,0),MATCH(Inventory!$E85,'Inventory Forecast by Month'!$D$6:$AB$6,0))),"",INDEX('Inventory Forecast by Month'!$D$25:$AB$29,MATCH("Arriving Units",'Inventory Forecast by Month'!$D$25:$D$29,0),MATCH(Inventory!$E85,'Inventory Forecast by Month'!$D$6:$AB$6,0)))</f>
        <v>#N/A</v>
      </c>
      <c r="I85" s="35" t="e">
        <f>IF(ISBLANK(INDEX('Inventory Forecast by Month'!$D$25:$AB$29,MATCH("Other",'Inventory Forecast by Month'!$D$25:$D$29,0),MATCH(Inventory!$E85,'Inventory Forecast by Month'!$D$6:$AB$6,0))),"",INDEX('Inventory Forecast by Month'!$D$25:$AB$29,MATCH("Other",'Inventory Forecast by Month'!$D$25:$D$29,0),MATCH(Inventory!$E85,'Inventory Forecast by Month'!$D$6:$AB$6,0)))</f>
        <v>#N/A</v>
      </c>
      <c r="J85" s="35" t="e">
        <f>IF(ISBLANK(INDEX('Inventory Forecast by Month'!$D$25:$AB$29,MATCH("Units Sold to Accounts",'Inventory Forecast by Month'!$D$25:$D$29,0),MATCH(Inventory!$E85,'Inventory Forecast by Month'!$D$6:$AB$6,0))),"",INDEX('Inventory Forecast by Month'!$D$25:$AB$29,MATCH("Units Sold to Accounts",'Inventory Forecast by Month'!$D$25:$D$29,0),MATCH(Inventory!$E85,'Inventory Forecast by Month'!$D$6:$AB$6,0)))</f>
        <v>#N/A</v>
      </c>
    </row>
    <row r="86" spans="1:10" s="11" customFormat="1">
      <c r="A86" s="13" t="str">
        <f>UsedForPicklists!$C$3</f>
        <v>RUS</v>
      </c>
      <c r="B86" s="13" t="str">
        <f>TEXT('File Input'!$C$11,"yyyymmdd")</f>
        <v>yyyymmdd</v>
      </c>
      <c r="C86" s="37" t="str">
        <f>IF(VALUE(LEFT($E86,4))&lt;YEAR('File Input'!$C$11),"Actual",IF(VALUE(LEFT($E86,4))&gt;YEAR('File Input'!$C$11),"Forecast",IF(VALUE(RIGHT($E86,2))&lt;MONTH('File Input'!$C$11),"Actual","Forecast")))</f>
        <v>Forecast</v>
      </c>
      <c r="D86" s="13" t="str">
        <f>'Inventory Forecast by Month'!$D$5</f>
        <v>RU-Russia</v>
      </c>
      <c r="E86" s="13" t="str">
        <f>TEXT(202201,0)</f>
        <v>202201</v>
      </c>
      <c r="F86" s="13" t="s">
        <v>618</v>
      </c>
      <c r="G86" s="35" t="e">
        <f>IF(ISBLANK(INDEX('Inventory Forecast by Month'!$D$25:$AB$29,MATCH("Beginning Inventory",'Inventory Forecast by Month'!$D$25:$D$29,0),MATCH(Inventory!$E86,'Inventory Forecast by Month'!$D$6:$AB$6,0))),"",INDEX('Inventory Forecast by Month'!$D$25:$AB$29,MATCH("Beginning Inventory",'Inventory Forecast by Month'!$D$25:$D$29,0),MATCH(Inventory!$E86,'Inventory Forecast by Month'!$D$6:$AB$6,0)))</f>
        <v>#N/A</v>
      </c>
      <c r="H86" s="35" t="e">
        <f>IF(ISBLANK(INDEX('Inventory Forecast by Month'!$D$25:$AB$29,MATCH("Arriving Units",'Inventory Forecast by Month'!$D$25:$D$29,0),MATCH(Inventory!$E86,'Inventory Forecast by Month'!$D$6:$AB$6,0))),"",INDEX('Inventory Forecast by Month'!$D$25:$AB$29,MATCH("Arriving Units",'Inventory Forecast by Month'!$D$25:$D$29,0),MATCH(Inventory!$E86,'Inventory Forecast by Month'!$D$6:$AB$6,0)))</f>
        <v>#N/A</v>
      </c>
      <c r="I86" s="35" t="e">
        <f>IF(ISBLANK(INDEX('Inventory Forecast by Month'!$D$25:$AB$29,MATCH("Other",'Inventory Forecast by Month'!$D$25:$D$29,0),MATCH(Inventory!$E86,'Inventory Forecast by Month'!$D$6:$AB$6,0))),"",INDEX('Inventory Forecast by Month'!$D$25:$AB$29,MATCH("Other",'Inventory Forecast by Month'!$D$25:$D$29,0),MATCH(Inventory!$E86,'Inventory Forecast by Month'!$D$6:$AB$6,0)))</f>
        <v>#N/A</v>
      </c>
      <c r="J86" s="35" t="e">
        <f>IF(ISBLANK(INDEX('Inventory Forecast by Month'!$D$25:$AB$29,MATCH("Units Sold to Accounts",'Inventory Forecast by Month'!$D$25:$D$29,0),MATCH(Inventory!$E86,'Inventory Forecast by Month'!$D$6:$AB$6,0))),"",INDEX('Inventory Forecast by Month'!$D$25:$AB$29,MATCH("Units Sold to Accounts",'Inventory Forecast by Month'!$D$25:$D$29,0),MATCH(Inventory!$E86,'Inventory Forecast by Month'!$D$6:$AB$6,0)))</f>
        <v>#N/A</v>
      </c>
    </row>
    <row r="87" spans="1:10" s="11" customFormat="1">
      <c r="A87" s="13" t="str">
        <f>UsedForPicklists!$C$3</f>
        <v>RUS</v>
      </c>
      <c r="B87" s="13" t="str">
        <f>TEXT('File Input'!$C$11,"yyyymmdd")</f>
        <v>yyyymmdd</v>
      </c>
      <c r="C87" s="37" t="str">
        <f>IF(VALUE(LEFT($E87,4))&lt;YEAR('File Input'!$C$11),"Actual",IF(VALUE(LEFT($E87,4))&gt;YEAR('File Input'!$C$11),"Forecast",IF(VALUE(RIGHT($E87,2))&lt;MONTH('File Input'!$C$11),"Actual","Forecast")))</f>
        <v>Forecast</v>
      </c>
      <c r="D87" s="13" t="str">
        <f>'Inventory Forecast by Month'!$D$5</f>
        <v>RU-Russia</v>
      </c>
      <c r="E87" s="13" t="str">
        <f>TEXT(202202,0)</f>
        <v>202202</v>
      </c>
      <c r="F87" s="13" t="s">
        <v>618</v>
      </c>
      <c r="G87" s="35" t="e">
        <f>IF(ISBLANK(INDEX('Inventory Forecast by Month'!$D$25:$AB$29,MATCH("Beginning Inventory",'Inventory Forecast by Month'!$D$25:$D$29,0),MATCH(Inventory!$E87,'Inventory Forecast by Month'!$D$6:$AB$6,0))),"",INDEX('Inventory Forecast by Month'!$D$25:$AB$29,MATCH("Beginning Inventory",'Inventory Forecast by Month'!$D$25:$D$29,0),MATCH(Inventory!$E87,'Inventory Forecast by Month'!$D$6:$AB$6,0)))</f>
        <v>#N/A</v>
      </c>
      <c r="H87" s="35" t="e">
        <f>IF(ISBLANK(INDEX('Inventory Forecast by Month'!$D$25:$AB$29,MATCH("Arriving Units",'Inventory Forecast by Month'!$D$25:$D$29,0),MATCH(Inventory!$E87,'Inventory Forecast by Month'!$D$6:$AB$6,0))),"",INDEX('Inventory Forecast by Month'!$D$25:$AB$29,MATCH("Arriving Units",'Inventory Forecast by Month'!$D$25:$D$29,0),MATCH(Inventory!$E87,'Inventory Forecast by Month'!$D$6:$AB$6,0)))</f>
        <v>#N/A</v>
      </c>
      <c r="I87" s="35" t="e">
        <f>IF(ISBLANK(INDEX('Inventory Forecast by Month'!$D$25:$AB$29,MATCH("Other",'Inventory Forecast by Month'!$D$25:$D$29,0),MATCH(Inventory!$E87,'Inventory Forecast by Month'!$D$6:$AB$6,0))),"",INDEX('Inventory Forecast by Month'!$D$25:$AB$29,MATCH("Other",'Inventory Forecast by Month'!$D$25:$D$29,0),MATCH(Inventory!$E87,'Inventory Forecast by Month'!$D$6:$AB$6,0)))</f>
        <v>#N/A</v>
      </c>
      <c r="J87" s="35" t="e">
        <f>IF(ISBLANK(INDEX('Inventory Forecast by Month'!$D$25:$AB$29,MATCH("Units Sold to Accounts",'Inventory Forecast by Month'!$D$25:$D$29,0),MATCH(Inventory!$E87,'Inventory Forecast by Month'!$D$6:$AB$6,0))),"",INDEX('Inventory Forecast by Month'!$D$25:$AB$29,MATCH("Units Sold to Accounts",'Inventory Forecast by Month'!$D$25:$D$29,0),MATCH(Inventory!$E87,'Inventory Forecast by Month'!$D$6:$AB$6,0)))</f>
        <v>#N/A</v>
      </c>
    </row>
    <row r="88" spans="1:10" s="11" customFormat="1">
      <c r="A88" s="13" t="str">
        <f>UsedForPicklists!$C$3</f>
        <v>RUS</v>
      </c>
      <c r="B88" s="13" t="str">
        <f>TEXT('File Input'!$C$11,"yyyymmdd")</f>
        <v>yyyymmdd</v>
      </c>
      <c r="C88" s="37" t="str">
        <f>IF(VALUE(LEFT($E88,4))&lt;YEAR('File Input'!$C$11),"Actual",IF(VALUE(LEFT($E88,4))&gt;YEAR('File Input'!$C$11),"Forecast",IF(VALUE(RIGHT($E88,2))&lt;MONTH('File Input'!$C$11),"Actual","Forecast")))</f>
        <v>Forecast</v>
      </c>
      <c r="D88" s="13" t="str">
        <f>'Inventory Forecast by Month'!$D$5</f>
        <v>RU-Russia</v>
      </c>
      <c r="E88" s="13" t="str">
        <f>TEXT(202203,0)</f>
        <v>202203</v>
      </c>
      <c r="F88" s="13" t="s">
        <v>618</v>
      </c>
      <c r="G88" s="35" t="e">
        <f>IF(ISBLANK(INDEX('Inventory Forecast by Month'!$D$25:$AB$29,MATCH("Beginning Inventory",'Inventory Forecast by Month'!$D$25:$D$29,0),MATCH(Inventory!$E88,'Inventory Forecast by Month'!$D$6:$AB$6,0))),"",INDEX('Inventory Forecast by Month'!$D$25:$AB$29,MATCH("Beginning Inventory",'Inventory Forecast by Month'!$D$25:$D$29,0),MATCH(Inventory!$E88,'Inventory Forecast by Month'!$D$6:$AB$6,0)))</f>
        <v>#N/A</v>
      </c>
      <c r="H88" s="35" t="e">
        <f>IF(ISBLANK(INDEX('Inventory Forecast by Month'!$D$25:$AB$29,MATCH("Arriving Units",'Inventory Forecast by Month'!$D$25:$D$29,0),MATCH(Inventory!$E88,'Inventory Forecast by Month'!$D$6:$AB$6,0))),"",INDEX('Inventory Forecast by Month'!$D$25:$AB$29,MATCH("Arriving Units",'Inventory Forecast by Month'!$D$25:$D$29,0),MATCH(Inventory!$E88,'Inventory Forecast by Month'!$D$6:$AB$6,0)))</f>
        <v>#N/A</v>
      </c>
      <c r="I88" s="35" t="e">
        <f>IF(ISBLANK(INDEX('Inventory Forecast by Month'!$D$25:$AB$29,MATCH("Other",'Inventory Forecast by Month'!$D$25:$D$29,0),MATCH(Inventory!$E88,'Inventory Forecast by Month'!$D$6:$AB$6,0))),"",INDEX('Inventory Forecast by Month'!$D$25:$AB$29,MATCH("Other",'Inventory Forecast by Month'!$D$25:$D$29,0),MATCH(Inventory!$E88,'Inventory Forecast by Month'!$D$6:$AB$6,0)))</f>
        <v>#N/A</v>
      </c>
      <c r="J88" s="35" t="e">
        <f>IF(ISBLANK(INDEX('Inventory Forecast by Month'!$D$25:$AB$29,MATCH("Units Sold to Accounts",'Inventory Forecast by Month'!$D$25:$D$29,0),MATCH(Inventory!$E88,'Inventory Forecast by Month'!$D$6:$AB$6,0))),"",INDEX('Inventory Forecast by Month'!$D$25:$AB$29,MATCH("Units Sold to Accounts",'Inventory Forecast by Month'!$D$25:$D$29,0),MATCH(Inventory!$E88,'Inventory Forecast by Month'!$D$6:$AB$6,0)))</f>
        <v>#N/A</v>
      </c>
    </row>
    <row r="89" spans="1:10" s="11" customFormat="1">
      <c r="A89" s="13" t="str">
        <f>UsedForPicklists!$C$3</f>
        <v>RUS</v>
      </c>
      <c r="B89" s="13" t="str">
        <f>TEXT('File Input'!$C$11,"yyyymmdd")</f>
        <v>yyyymmdd</v>
      </c>
      <c r="C89" s="37" t="str">
        <f>IF(VALUE(LEFT($E89,4))&lt;YEAR('File Input'!$C$11),"Actual",IF(VALUE(LEFT($E89,4))&gt;YEAR('File Input'!$C$11),"Forecast",IF(VALUE(RIGHT($E89,2))&lt;MONTH('File Input'!$C$11),"Actual","Forecast")))</f>
        <v>Forecast</v>
      </c>
      <c r="D89" s="13" t="str">
        <f>'Inventory Forecast by Month'!$D$5</f>
        <v>RU-Russia</v>
      </c>
      <c r="E89" s="13" t="str">
        <f>TEXT(202204,0)</f>
        <v>202204</v>
      </c>
      <c r="F89" s="13" t="s">
        <v>618</v>
      </c>
      <c r="G89" s="35" t="e">
        <f>IF(ISBLANK(INDEX('Inventory Forecast by Month'!$D$25:$AB$29,MATCH("Beginning Inventory",'Inventory Forecast by Month'!$D$25:$D$29,0),MATCH(Inventory!$E89,'Inventory Forecast by Month'!$D$6:$AB$6,0))),"",INDEX('Inventory Forecast by Month'!$D$25:$AB$29,MATCH("Beginning Inventory",'Inventory Forecast by Month'!$D$25:$D$29,0),MATCH(Inventory!$E89,'Inventory Forecast by Month'!$D$6:$AB$6,0)))</f>
        <v>#N/A</v>
      </c>
      <c r="H89" s="35" t="e">
        <f>IF(ISBLANK(INDEX('Inventory Forecast by Month'!$D$25:$AB$29,MATCH("Arriving Units",'Inventory Forecast by Month'!$D$25:$D$29,0),MATCH(Inventory!$E89,'Inventory Forecast by Month'!$D$6:$AB$6,0))),"",INDEX('Inventory Forecast by Month'!$D$25:$AB$29,MATCH("Arriving Units",'Inventory Forecast by Month'!$D$25:$D$29,0),MATCH(Inventory!$E89,'Inventory Forecast by Month'!$D$6:$AB$6,0)))</f>
        <v>#N/A</v>
      </c>
      <c r="I89" s="35" t="e">
        <f>IF(ISBLANK(INDEX('Inventory Forecast by Month'!$D$25:$AB$29,MATCH("Other",'Inventory Forecast by Month'!$D$25:$D$29,0),MATCH(Inventory!$E89,'Inventory Forecast by Month'!$D$6:$AB$6,0))),"",INDEX('Inventory Forecast by Month'!$D$25:$AB$29,MATCH("Other",'Inventory Forecast by Month'!$D$25:$D$29,0),MATCH(Inventory!$E89,'Inventory Forecast by Month'!$D$6:$AB$6,0)))</f>
        <v>#N/A</v>
      </c>
      <c r="J89" s="35" t="e">
        <f>IF(ISBLANK(INDEX('Inventory Forecast by Month'!$D$25:$AB$29,MATCH("Units Sold to Accounts",'Inventory Forecast by Month'!$D$25:$D$29,0),MATCH(Inventory!$E89,'Inventory Forecast by Month'!$D$6:$AB$6,0))),"",INDEX('Inventory Forecast by Month'!$D$25:$AB$29,MATCH("Units Sold to Accounts",'Inventory Forecast by Month'!$D$25:$D$29,0),MATCH(Inventory!$E89,'Inventory Forecast by Month'!$D$6:$AB$6,0)))</f>
        <v>#N/A</v>
      </c>
    </row>
    <row r="90" spans="1:10" s="11" customFormat="1">
      <c r="A90" s="13" t="str">
        <f>UsedForPicklists!$C$3</f>
        <v>RUS</v>
      </c>
      <c r="B90" s="13" t="str">
        <f>TEXT('File Input'!$C$11,"yyyymmdd")</f>
        <v>yyyymmdd</v>
      </c>
      <c r="C90" s="37" t="str">
        <f>IF(VALUE(LEFT($E90,4))&lt;YEAR('File Input'!$C$11),"Actual",IF(VALUE(LEFT($E90,4))&gt;YEAR('File Input'!$C$11),"Forecast",IF(VALUE(RIGHT($E90,2))&lt;MONTH('File Input'!$C$11),"Actual","Forecast")))</f>
        <v>Forecast</v>
      </c>
      <c r="D90" s="13" t="str">
        <f>'Inventory Forecast by Month'!$D$5</f>
        <v>RU-Russia</v>
      </c>
      <c r="E90" s="13" t="str">
        <f>TEXT(202205,0)</f>
        <v>202205</v>
      </c>
      <c r="F90" s="13" t="s">
        <v>618</v>
      </c>
      <c r="G90" s="35" t="e">
        <f>IF(ISBLANK(INDEX('Inventory Forecast by Month'!$D$25:$AB$29,MATCH("Beginning Inventory",'Inventory Forecast by Month'!$D$25:$D$29,0),MATCH(Inventory!$E90,'Inventory Forecast by Month'!$D$6:$AB$6,0))),"",INDEX('Inventory Forecast by Month'!$D$25:$AB$29,MATCH("Beginning Inventory",'Inventory Forecast by Month'!$D$25:$D$29,0),MATCH(Inventory!$E90,'Inventory Forecast by Month'!$D$6:$AB$6,0)))</f>
        <v>#N/A</v>
      </c>
      <c r="H90" s="35" t="e">
        <f>IF(ISBLANK(INDEX('Inventory Forecast by Month'!$D$25:$AB$29,MATCH("Arriving Units",'Inventory Forecast by Month'!$D$25:$D$29,0),MATCH(Inventory!$E90,'Inventory Forecast by Month'!$D$6:$AB$6,0))),"",INDEX('Inventory Forecast by Month'!$D$25:$AB$29,MATCH("Arriving Units",'Inventory Forecast by Month'!$D$25:$D$29,0),MATCH(Inventory!$E90,'Inventory Forecast by Month'!$D$6:$AB$6,0)))</f>
        <v>#N/A</v>
      </c>
      <c r="I90" s="35" t="e">
        <f>IF(ISBLANK(INDEX('Inventory Forecast by Month'!$D$25:$AB$29,MATCH("Other",'Inventory Forecast by Month'!$D$25:$D$29,0),MATCH(Inventory!$E90,'Inventory Forecast by Month'!$D$6:$AB$6,0))),"",INDEX('Inventory Forecast by Month'!$D$25:$AB$29,MATCH("Other",'Inventory Forecast by Month'!$D$25:$D$29,0),MATCH(Inventory!$E90,'Inventory Forecast by Month'!$D$6:$AB$6,0)))</f>
        <v>#N/A</v>
      </c>
      <c r="J90" s="35" t="e">
        <f>IF(ISBLANK(INDEX('Inventory Forecast by Month'!$D$25:$AB$29,MATCH("Units Sold to Accounts",'Inventory Forecast by Month'!$D$25:$D$29,0),MATCH(Inventory!$E90,'Inventory Forecast by Month'!$D$6:$AB$6,0))),"",INDEX('Inventory Forecast by Month'!$D$25:$AB$29,MATCH("Units Sold to Accounts",'Inventory Forecast by Month'!$D$25:$D$29,0),MATCH(Inventory!$E90,'Inventory Forecast by Month'!$D$6:$AB$6,0)))</f>
        <v>#N/A</v>
      </c>
    </row>
    <row r="91" spans="1:10" s="11" customFormat="1">
      <c r="A91" s="13" t="str">
        <f>UsedForPicklists!$C$3</f>
        <v>RUS</v>
      </c>
      <c r="B91" s="13" t="str">
        <f>TEXT('File Input'!$C$11,"yyyymmdd")</f>
        <v>yyyymmdd</v>
      </c>
      <c r="C91" s="37" t="str">
        <f>IF(VALUE(LEFT($E91,4))&lt;YEAR('File Input'!$C$11),"Actual",IF(VALUE(LEFT($E91,4))&gt;YEAR('File Input'!$C$11),"Forecast",IF(VALUE(RIGHT($E91,2))&lt;MONTH('File Input'!$C$11),"Actual","Forecast")))</f>
        <v>Forecast</v>
      </c>
      <c r="D91" s="13" t="str">
        <f>'Inventory Forecast by Month'!$D$5</f>
        <v>RU-Russia</v>
      </c>
      <c r="E91" s="13" t="str">
        <f>TEXT(202206,0)</f>
        <v>202206</v>
      </c>
      <c r="F91" s="13" t="s">
        <v>618</v>
      </c>
      <c r="G91" s="35" t="e">
        <f>IF(ISBLANK(INDEX('Inventory Forecast by Month'!$D$25:$AB$29,MATCH("Beginning Inventory",'Inventory Forecast by Month'!$D$25:$D$29,0),MATCH(Inventory!$E91,'Inventory Forecast by Month'!$D$6:$AB$6,0))),"",INDEX('Inventory Forecast by Month'!$D$25:$AB$29,MATCH("Beginning Inventory",'Inventory Forecast by Month'!$D$25:$D$29,0),MATCH(Inventory!$E91,'Inventory Forecast by Month'!$D$6:$AB$6,0)))</f>
        <v>#N/A</v>
      </c>
      <c r="H91" s="35" t="e">
        <f>IF(ISBLANK(INDEX('Inventory Forecast by Month'!$D$25:$AB$29,MATCH("Arriving Units",'Inventory Forecast by Month'!$D$25:$D$29,0),MATCH(Inventory!$E91,'Inventory Forecast by Month'!$D$6:$AB$6,0))),"",INDEX('Inventory Forecast by Month'!$D$25:$AB$29,MATCH("Arriving Units",'Inventory Forecast by Month'!$D$25:$D$29,0),MATCH(Inventory!$E91,'Inventory Forecast by Month'!$D$6:$AB$6,0)))</f>
        <v>#N/A</v>
      </c>
      <c r="I91" s="35" t="e">
        <f>IF(ISBLANK(INDEX('Inventory Forecast by Month'!$D$25:$AB$29,MATCH("Other",'Inventory Forecast by Month'!$D$25:$D$29,0),MATCH(Inventory!$E91,'Inventory Forecast by Month'!$D$6:$AB$6,0))),"",INDEX('Inventory Forecast by Month'!$D$25:$AB$29,MATCH("Other",'Inventory Forecast by Month'!$D$25:$D$29,0),MATCH(Inventory!$E91,'Inventory Forecast by Month'!$D$6:$AB$6,0)))</f>
        <v>#N/A</v>
      </c>
      <c r="J91" s="35" t="e">
        <f>IF(ISBLANK(INDEX('Inventory Forecast by Month'!$D$25:$AB$29,MATCH("Units Sold to Accounts",'Inventory Forecast by Month'!$D$25:$D$29,0),MATCH(Inventory!$E91,'Inventory Forecast by Month'!$D$6:$AB$6,0))),"",INDEX('Inventory Forecast by Month'!$D$25:$AB$29,MATCH("Units Sold to Accounts",'Inventory Forecast by Month'!$D$25:$D$29,0),MATCH(Inventory!$E91,'Inventory Forecast by Month'!$D$6:$AB$6,0)))</f>
        <v>#N/A</v>
      </c>
    </row>
    <row r="92" spans="1:10" s="11" customFormat="1">
      <c r="A92" s="13" t="str">
        <f>UsedForPicklists!$C$3</f>
        <v>RUS</v>
      </c>
      <c r="B92" s="13" t="str">
        <f>TEXT('File Input'!$C$11,"yyyymmdd")</f>
        <v>yyyymmdd</v>
      </c>
      <c r="C92" s="37" t="str">
        <f>IF(VALUE(LEFT($E92,4))&lt;YEAR('File Input'!$C$11),"Actual",IF(VALUE(LEFT($E92,4))&gt;YEAR('File Input'!$C$11),"Forecast",IF(VALUE(RIGHT($E92,2))&lt;MONTH('File Input'!$C$11),"Actual","Forecast")))</f>
        <v>Forecast</v>
      </c>
      <c r="D92" s="13" t="str">
        <f>'Inventory Forecast by Month'!$D$5</f>
        <v>RU-Russia</v>
      </c>
      <c r="E92" s="13" t="str">
        <f>TEXT(202207,0)</f>
        <v>202207</v>
      </c>
      <c r="F92" s="13" t="s">
        <v>618</v>
      </c>
      <c r="G92" s="35" t="e">
        <f>IF(ISBLANK(INDEX('Inventory Forecast by Month'!$D$25:$AB$29,MATCH("Beginning Inventory",'Inventory Forecast by Month'!$D$25:$D$29,0),MATCH(Inventory!$E92,'Inventory Forecast by Month'!$D$6:$AB$6,0))),"",INDEX('Inventory Forecast by Month'!$D$25:$AB$29,MATCH("Beginning Inventory",'Inventory Forecast by Month'!$D$25:$D$29,0),MATCH(Inventory!$E92,'Inventory Forecast by Month'!$D$6:$AB$6,0)))</f>
        <v>#N/A</v>
      </c>
      <c r="H92" s="35" t="e">
        <f>IF(ISBLANK(INDEX('Inventory Forecast by Month'!$D$25:$AB$29,MATCH("Arriving Units",'Inventory Forecast by Month'!$D$25:$D$29,0),MATCH(Inventory!$E92,'Inventory Forecast by Month'!$D$6:$AB$6,0))),"",INDEX('Inventory Forecast by Month'!$D$25:$AB$29,MATCH("Arriving Units",'Inventory Forecast by Month'!$D$25:$D$29,0),MATCH(Inventory!$E92,'Inventory Forecast by Month'!$D$6:$AB$6,0)))</f>
        <v>#N/A</v>
      </c>
      <c r="I92" s="35" t="e">
        <f>IF(ISBLANK(INDEX('Inventory Forecast by Month'!$D$25:$AB$29,MATCH("Other",'Inventory Forecast by Month'!$D$25:$D$29,0),MATCH(Inventory!$E92,'Inventory Forecast by Month'!$D$6:$AB$6,0))),"",INDEX('Inventory Forecast by Month'!$D$25:$AB$29,MATCH("Other",'Inventory Forecast by Month'!$D$25:$D$29,0),MATCH(Inventory!$E92,'Inventory Forecast by Month'!$D$6:$AB$6,0)))</f>
        <v>#N/A</v>
      </c>
      <c r="J92" s="35" t="e">
        <f>IF(ISBLANK(INDEX('Inventory Forecast by Month'!$D$25:$AB$29,MATCH("Units Sold to Accounts",'Inventory Forecast by Month'!$D$25:$D$29,0),MATCH(Inventory!$E92,'Inventory Forecast by Month'!$D$6:$AB$6,0))),"",INDEX('Inventory Forecast by Month'!$D$25:$AB$29,MATCH("Units Sold to Accounts",'Inventory Forecast by Month'!$D$25:$D$29,0),MATCH(Inventory!$E92,'Inventory Forecast by Month'!$D$6:$AB$6,0)))</f>
        <v>#N/A</v>
      </c>
    </row>
    <row r="93" spans="1:10" s="11" customFormat="1">
      <c r="A93" s="13" t="str">
        <f>UsedForPicklists!$C$3</f>
        <v>RUS</v>
      </c>
      <c r="B93" s="13" t="str">
        <f>TEXT('File Input'!$C$11,"yyyymmdd")</f>
        <v>yyyymmdd</v>
      </c>
      <c r="C93" s="37" t="str">
        <f>IF(VALUE(LEFT($E93,4))&lt;YEAR('File Input'!$C$11),"Actual",IF(VALUE(LEFT($E93,4))&gt;YEAR('File Input'!$C$11),"Forecast",IF(VALUE(RIGHT($E93,2))&lt;MONTH('File Input'!$C$11),"Actual","Forecast")))</f>
        <v>Forecast</v>
      </c>
      <c r="D93" s="13" t="str">
        <f>'Inventory Forecast by Month'!$D$5</f>
        <v>RU-Russia</v>
      </c>
      <c r="E93" s="13" t="str">
        <f>TEXT(202208,0)</f>
        <v>202208</v>
      </c>
      <c r="F93" s="13" t="s">
        <v>618</v>
      </c>
      <c r="G93" s="35" t="e">
        <f>IF(ISBLANK(INDEX('Inventory Forecast by Month'!$D$25:$AB$29,MATCH("Beginning Inventory",'Inventory Forecast by Month'!$D$25:$D$29,0),MATCH(Inventory!$E93,'Inventory Forecast by Month'!$D$6:$AB$6,0))),"",INDEX('Inventory Forecast by Month'!$D$25:$AB$29,MATCH("Beginning Inventory",'Inventory Forecast by Month'!$D$25:$D$29,0),MATCH(Inventory!$E93,'Inventory Forecast by Month'!$D$6:$AB$6,0)))</f>
        <v>#N/A</v>
      </c>
      <c r="H93" s="35" t="e">
        <f>IF(ISBLANK(INDEX('Inventory Forecast by Month'!$D$25:$AB$29,MATCH("Arriving Units",'Inventory Forecast by Month'!$D$25:$D$29,0),MATCH(Inventory!$E93,'Inventory Forecast by Month'!$D$6:$AB$6,0))),"",INDEX('Inventory Forecast by Month'!$D$25:$AB$29,MATCH("Arriving Units",'Inventory Forecast by Month'!$D$25:$D$29,0),MATCH(Inventory!$E93,'Inventory Forecast by Month'!$D$6:$AB$6,0)))</f>
        <v>#N/A</v>
      </c>
      <c r="I93" s="35" t="e">
        <f>IF(ISBLANK(INDEX('Inventory Forecast by Month'!$D$25:$AB$29,MATCH("Other",'Inventory Forecast by Month'!$D$25:$D$29,0),MATCH(Inventory!$E93,'Inventory Forecast by Month'!$D$6:$AB$6,0))),"",INDEX('Inventory Forecast by Month'!$D$25:$AB$29,MATCH("Other",'Inventory Forecast by Month'!$D$25:$D$29,0),MATCH(Inventory!$E93,'Inventory Forecast by Month'!$D$6:$AB$6,0)))</f>
        <v>#N/A</v>
      </c>
      <c r="J93" s="35" t="e">
        <f>IF(ISBLANK(INDEX('Inventory Forecast by Month'!$D$25:$AB$29,MATCH("Units Sold to Accounts",'Inventory Forecast by Month'!$D$25:$D$29,0),MATCH(Inventory!$E93,'Inventory Forecast by Month'!$D$6:$AB$6,0))),"",INDEX('Inventory Forecast by Month'!$D$25:$AB$29,MATCH("Units Sold to Accounts",'Inventory Forecast by Month'!$D$25:$D$29,0),MATCH(Inventory!$E93,'Inventory Forecast by Month'!$D$6:$AB$6,0)))</f>
        <v>#N/A</v>
      </c>
    </row>
    <row r="94" spans="1:10" s="11" customFormat="1">
      <c r="A94" s="13" t="str">
        <f>UsedForPicklists!$C$3</f>
        <v>RUS</v>
      </c>
      <c r="B94" s="13" t="str">
        <f>TEXT('File Input'!$C$11,"yyyymmdd")</f>
        <v>yyyymmdd</v>
      </c>
      <c r="C94" s="37" t="str">
        <f>IF(VALUE(LEFT($E94,4))&lt;YEAR('File Input'!$C$11),"Actual",IF(VALUE(LEFT($E94,4))&gt;YEAR('File Input'!$C$11),"Forecast",IF(VALUE(RIGHT($E94,2))&lt;MONTH('File Input'!$C$11),"Actual","Forecast")))</f>
        <v>Forecast</v>
      </c>
      <c r="D94" s="13" t="str">
        <f>'Inventory Forecast by Month'!$D$5</f>
        <v>RU-Russia</v>
      </c>
      <c r="E94" s="13" t="str">
        <f>TEXT(202209,0)</f>
        <v>202209</v>
      </c>
      <c r="F94" s="13" t="s">
        <v>618</v>
      </c>
      <c r="G94" s="35" t="e">
        <f>IF(ISBLANK(INDEX('Inventory Forecast by Month'!$D$25:$AB$29,MATCH("Beginning Inventory",'Inventory Forecast by Month'!$D$25:$D$29,0),MATCH(Inventory!$E94,'Inventory Forecast by Month'!$D$6:$AB$6,0))),"",INDEX('Inventory Forecast by Month'!$D$25:$AB$29,MATCH("Beginning Inventory",'Inventory Forecast by Month'!$D$25:$D$29,0),MATCH(Inventory!$E94,'Inventory Forecast by Month'!$D$6:$AB$6,0)))</f>
        <v>#N/A</v>
      </c>
      <c r="H94" s="35" t="e">
        <f>IF(ISBLANK(INDEX('Inventory Forecast by Month'!$D$25:$AB$29,MATCH("Arriving Units",'Inventory Forecast by Month'!$D$25:$D$29,0),MATCH(Inventory!$E94,'Inventory Forecast by Month'!$D$6:$AB$6,0))),"",INDEX('Inventory Forecast by Month'!$D$25:$AB$29,MATCH("Arriving Units",'Inventory Forecast by Month'!$D$25:$D$29,0),MATCH(Inventory!$E94,'Inventory Forecast by Month'!$D$6:$AB$6,0)))</f>
        <v>#N/A</v>
      </c>
      <c r="I94" s="35" t="e">
        <f>IF(ISBLANK(INDEX('Inventory Forecast by Month'!$D$25:$AB$29,MATCH("Other",'Inventory Forecast by Month'!$D$25:$D$29,0),MATCH(Inventory!$E94,'Inventory Forecast by Month'!$D$6:$AB$6,0))),"",INDEX('Inventory Forecast by Month'!$D$25:$AB$29,MATCH("Other",'Inventory Forecast by Month'!$D$25:$D$29,0),MATCH(Inventory!$E94,'Inventory Forecast by Month'!$D$6:$AB$6,0)))</f>
        <v>#N/A</v>
      </c>
      <c r="J94" s="35" t="e">
        <f>IF(ISBLANK(INDEX('Inventory Forecast by Month'!$D$25:$AB$29,MATCH("Units Sold to Accounts",'Inventory Forecast by Month'!$D$25:$D$29,0),MATCH(Inventory!$E94,'Inventory Forecast by Month'!$D$6:$AB$6,0))),"",INDEX('Inventory Forecast by Month'!$D$25:$AB$29,MATCH("Units Sold to Accounts",'Inventory Forecast by Month'!$D$25:$D$29,0),MATCH(Inventory!$E94,'Inventory Forecast by Month'!$D$6:$AB$6,0)))</f>
        <v>#N/A</v>
      </c>
    </row>
    <row r="95" spans="1:10" s="11" customFormat="1">
      <c r="A95" s="13" t="str">
        <f>UsedForPicklists!$C$3</f>
        <v>RUS</v>
      </c>
      <c r="B95" s="13" t="str">
        <f>TEXT('File Input'!$C$11,"yyyymmdd")</f>
        <v>yyyymmdd</v>
      </c>
      <c r="C95" s="37" t="str">
        <f>IF(VALUE(LEFT($E95,4))&lt;YEAR('File Input'!$C$11),"Actual",IF(VALUE(LEFT($E95,4))&gt;YEAR('File Input'!$C$11),"Forecast",IF(VALUE(RIGHT($E95,2))&lt;MONTH('File Input'!$C$11),"Actual","Forecast")))</f>
        <v>Forecast</v>
      </c>
      <c r="D95" s="13" t="str">
        <f>'Inventory Forecast by Month'!$D$5</f>
        <v>RU-Russia</v>
      </c>
      <c r="E95" s="13" t="str">
        <f>TEXT(202210,0)</f>
        <v>202210</v>
      </c>
      <c r="F95" s="13" t="s">
        <v>618</v>
      </c>
      <c r="G95" s="35" t="e">
        <f>IF(ISBLANK(INDEX('Inventory Forecast by Month'!$D$25:$AB$29,MATCH("Beginning Inventory",'Inventory Forecast by Month'!$D$25:$D$29,0),MATCH(Inventory!$E95,'Inventory Forecast by Month'!$D$6:$AB$6,0))),"",INDEX('Inventory Forecast by Month'!$D$25:$AB$29,MATCH("Beginning Inventory",'Inventory Forecast by Month'!$D$25:$D$29,0),MATCH(Inventory!$E95,'Inventory Forecast by Month'!$D$6:$AB$6,0)))</f>
        <v>#N/A</v>
      </c>
      <c r="H95" s="35" t="e">
        <f>IF(ISBLANK(INDEX('Inventory Forecast by Month'!$D$25:$AB$29,MATCH("Arriving Units",'Inventory Forecast by Month'!$D$25:$D$29,0),MATCH(Inventory!$E95,'Inventory Forecast by Month'!$D$6:$AB$6,0))),"",INDEX('Inventory Forecast by Month'!$D$25:$AB$29,MATCH("Arriving Units",'Inventory Forecast by Month'!$D$25:$D$29,0),MATCH(Inventory!$E95,'Inventory Forecast by Month'!$D$6:$AB$6,0)))</f>
        <v>#N/A</v>
      </c>
      <c r="I95" s="35" t="e">
        <f>IF(ISBLANK(INDEX('Inventory Forecast by Month'!$D$25:$AB$29,MATCH("Other",'Inventory Forecast by Month'!$D$25:$D$29,0),MATCH(Inventory!$E95,'Inventory Forecast by Month'!$D$6:$AB$6,0))),"",INDEX('Inventory Forecast by Month'!$D$25:$AB$29,MATCH("Other",'Inventory Forecast by Month'!$D$25:$D$29,0),MATCH(Inventory!$E95,'Inventory Forecast by Month'!$D$6:$AB$6,0)))</f>
        <v>#N/A</v>
      </c>
      <c r="J95" s="35" t="e">
        <f>IF(ISBLANK(INDEX('Inventory Forecast by Month'!$D$25:$AB$29,MATCH("Units Sold to Accounts",'Inventory Forecast by Month'!$D$25:$D$29,0),MATCH(Inventory!$E95,'Inventory Forecast by Month'!$D$6:$AB$6,0))),"",INDEX('Inventory Forecast by Month'!$D$25:$AB$29,MATCH("Units Sold to Accounts",'Inventory Forecast by Month'!$D$25:$D$29,0),MATCH(Inventory!$E95,'Inventory Forecast by Month'!$D$6:$AB$6,0)))</f>
        <v>#N/A</v>
      </c>
    </row>
    <row r="96" spans="1:10" s="11" customFormat="1">
      <c r="A96" s="13" t="str">
        <f>UsedForPicklists!$C$3</f>
        <v>RUS</v>
      </c>
      <c r="B96" s="13" t="str">
        <f>TEXT('File Input'!$C$11,"yyyymmdd")</f>
        <v>yyyymmdd</v>
      </c>
      <c r="C96" s="37" t="str">
        <f>IF(VALUE(LEFT($E96,4))&lt;YEAR('File Input'!$C$11),"Actual",IF(VALUE(LEFT($E96,4))&gt;YEAR('File Input'!$C$11),"Forecast",IF(VALUE(RIGHT($E96,2))&lt;MONTH('File Input'!$C$11),"Actual","Forecast")))</f>
        <v>Forecast</v>
      </c>
      <c r="D96" s="13" t="str">
        <f>'Inventory Forecast by Month'!$D$5</f>
        <v>RU-Russia</v>
      </c>
      <c r="E96" s="13" t="str">
        <f>TEXT(202211,0)</f>
        <v>202211</v>
      </c>
      <c r="F96" s="13" t="s">
        <v>618</v>
      </c>
      <c r="G96" s="35" t="e">
        <f>IF(ISBLANK(INDEX('Inventory Forecast by Month'!$D$25:$AB$29,MATCH("Beginning Inventory",'Inventory Forecast by Month'!$D$25:$D$29,0),MATCH(Inventory!$E96,'Inventory Forecast by Month'!$D$6:$AB$6,0))),"",INDEX('Inventory Forecast by Month'!$D$25:$AB$29,MATCH("Beginning Inventory",'Inventory Forecast by Month'!$D$25:$D$29,0),MATCH(Inventory!$E96,'Inventory Forecast by Month'!$D$6:$AB$6,0)))</f>
        <v>#N/A</v>
      </c>
      <c r="H96" s="35" t="e">
        <f>IF(ISBLANK(INDEX('Inventory Forecast by Month'!$D$25:$AB$29,MATCH("Arriving Units",'Inventory Forecast by Month'!$D$25:$D$29,0),MATCH(Inventory!$E96,'Inventory Forecast by Month'!$D$6:$AB$6,0))),"",INDEX('Inventory Forecast by Month'!$D$25:$AB$29,MATCH("Arriving Units",'Inventory Forecast by Month'!$D$25:$D$29,0),MATCH(Inventory!$E96,'Inventory Forecast by Month'!$D$6:$AB$6,0)))</f>
        <v>#N/A</v>
      </c>
      <c r="I96" s="35" t="e">
        <f>IF(ISBLANK(INDEX('Inventory Forecast by Month'!$D$25:$AB$29,MATCH("Other",'Inventory Forecast by Month'!$D$25:$D$29,0),MATCH(Inventory!$E96,'Inventory Forecast by Month'!$D$6:$AB$6,0))),"",INDEX('Inventory Forecast by Month'!$D$25:$AB$29,MATCH("Other",'Inventory Forecast by Month'!$D$25:$D$29,0),MATCH(Inventory!$E96,'Inventory Forecast by Month'!$D$6:$AB$6,0)))</f>
        <v>#N/A</v>
      </c>
      <c r="J96" s="35" t="e">
        <f>IF(ISBLANK(INDEX('Inventory Forecast by Month'!$D$25:$AB$29,MATCH("Units Sold to Accounts",'Inventory Forecast by Month'!$D$25:$D$29,0),MATCH(Inventory!$E96,'Inventory Forecast by Month'!$D$6:$AB$6,0))),"",INDEX('Inventory Forecast by Month'!$D$25:$AB$29,MATCH("Units Sold to Accounts",'Inventory Forecast by Month'!$D$25:$D$29,0),MATCH(Inventory!$E96,'Inventory Forecast by Month'!$D$6:$AB$6,0)))</f>
        <v>#N/A</v>
      </c>
    </row>
    <row r="97" spans="1:12" s="11" customFormat="1">
      <c r="A97" s="13" t="str">
        <f>UsedForPicklists!$C$3</f>
        <v>RUS</v>
      </c>
      <c r="B97" s="13" t="str">
        <f>TEXT('File Input'!$C$11,"yyyymmdd")</f>
        <v>yyyymmdd</v>
      </c>
      <c r="C97" s="37" t="str">
        <f>IF(VALUE(LEFT($E97,4))&lt;YEAR('File Input'!$C$11),"Actual",IF(VALUE(LEFT($E97,4))&gt;YEAR('File Input'!$C$11),"Forecast",IF(VALUE(RIGHT($E97,2))&lt;MONTH('File Input'!$C$11),"Actual","Forecast")))</f>
        <v>Forecast</v>
      </c>
      <c r="D97" s="13" t="str">
        <f>'Inventory Forecast by Month'!$D$5</f>
        <v>RU-Russia</v>
      </c>
      <c r="E97" s="13" t="str">
        <f>TEXT(202212,0)</f>
        <v>202212</v>
      </c>
      <c r="F97" s="13" t="s">
        <v>618</v>
      </c>
      <c r="G97" s="35" t="e">
        <f>IF(ISBLANK(INDEX('Inventory Forecast by Month'!$D$25:$AB$29,MATCH("Beginning Inventory",'Inventory Forecast by Month'!$D$25:$D$29,0),MATCH(Inventory!$E97,'Inventory Forecast by Month'!$D$6:$AB$6,0))),"",INDEX('Inventory Forecast by Month'!$D$25:$AB$29,MATCH("Beginning Inventory",'Inventory Forecast by Month'!$D$25:$D$29,0),MATCH(Inventory!$E97,'Inventory Forecast by Month'!$D$6:$AB$6,0)))</f>
        <v>#N/A</v>
      </c>
      <c r="H97" s="35" t="e">
        <f>IF(ISBLANK(INDEX('Inventory Forecast by Month'!$D$25:$AB$29,MATCH("Arriving Units",'Inventory Forecast by Month'!$D$25:$D$29,0),MATCH(Inventory!$E97,'Inventory Forecast by Month'!$D$6:$AB$6,0))),"",INDEX('Inventory Forecast by Month'!$D$25:$AB$29,MATCH("Arriving Units",'Inventory Forecast by Month'!$D$25:$D$29,0),MATCH(Inventory!$E97,'Inventory Forecast by Month'!$D$6:$AB$6,0)))</f>
        <v>#N/A</v>
      </c>
      <c r="I97" s="35" t="e">
        <f>IF(ISBLANK(INDEX('Inventory Forecast by Month'!$D$25:$AB$29,MATCH("Other",'Inventory Forecast by Month'!$D$25:$D$29,0),MATCH(Inventory!$E97,'Inventory Forecast by Month'!$D$6:$AB$6,0))),"",INDEX('Inventory Forecast by Month'!$D$25:$AB$29,MATCH("Other",'Inventory Forecast by Month'!$D$25:$D$29,0),MATCH(Inventory!$E97,'Inventory Forecast by Month'!$D$6:$AB$6,0)))</f>
        <v>#N/A</v>
      </c>
      <c r="J97" s="35" t="e">
        <f>IF(ISBLANK(INDEX('Inventory Forecast by Month'!$D$25:$AB$29,MATCH("Units Sold to Accounts",'Inventory Forecast by Month'!$D$25:$D$29,0),MATCH(Inventory!$E97,'Inventory Forecast by Month'!$D$6:$AB$6,0))),"",INDEX('Inventory Forecast by Month'!$D$25:$AB$29,MATCH("Units Sold to Accounts",'Inventory Forecast by Month'!$D$25:$D$29,0),MATCH(Inventory!$E97,'Inventory Forecast by Month'!$D$6:$AB$6,0)))</f>
        <v>#N/A</v>
      </c>
    </row>
    <row r="98" spans="1:12">
      <c r="A98" s="13" t="str">
        <f>UsedForPicklists!$C$3</f>
        <v>RUS</v>
      </c>
      <c r="B98" s="13" t="str">
        <f>TEXT('File Input'!$C$11,"yyyymmdd")</f>
        <v>yyyymmdd</v>
      </c>
      <c r="C98" s="37" t="str">
        <f>IF(VALUE(LEFT($E98,4))&lt;YEAR('File Input'!$C$11),"Actual",IF(VALUE(LEFT($E98,4))&gt;YEAR('File Input'!$C$11),"Forecast",IF(VALUE(RIGHT($E98,2))&lt;MONTH('File Input'!$C$11),"Actual","Forecast")))</f>
        <v>Actual</v>
      </c>
      <c r="D98" s="13" t="str">
        <f>'Inventory Forecast by Month'!$D$5</f>
        <v>RU-Russia</v>
      </c>
      <c r="E98" s="13" t="str">
        <f>TEXT(202101,0)</f>
        <v>202101</v>
      </c>
      <c r="F98" s="13" t="s">
        <v>575</v>
      </c>
      <c r="G98" s="35" t="e">
        <f>IF(ISBLANK(INDEX('Inventory Forecast by Month'!$D$31:$AB$35,MATCH("Beginning Inventory",'Inventory Forecast by Month'!$D$31:$D$35,0),MATCH(Inventory!$E98,'Inventory Forecast by Month'!$D$6:$AB$6,0))),"",INDEX('Inventory Forecast by Month'!$D$31:$AB$35,MATCH("Beginning Inventory",'Inventory Forecast by Month'!$D$31:$D$35,0),MATCH(Inventory!$E98,'Inventory Forecast by Month'!$D$6:$AB$6,0)))</f>
        <v>#N/A</v>
      </c>
      <c r="H98" s="35" t="e">
        <f>IF(ISBLANK(INDEX('Inventory Forecast by Month'!$D$31:$AB$35,MATCH("Arriving Units",'Inventory Forecast by Month'!$D$31:$D$35,0),MATCH(Inventory!$E98,'Inventory Forecast by Month'!$D$6:$AB$6,0))),"",INDEX('Inventory Forecast by Month'!$D$31:$AB$35,MATCH("Arriving Units",'Inventory Forecast by Month'!$D$31:$D$35,0),MATCH(Inventory!$E98,'Inventory Forecast by Month'!$D$6:$AB$6,0)))</f>
        <v>#N/A</v>
      </c>
      <c r="I98" s="35" t="e">
        <f>IF(ISBLANK(INDEX('Inventory Forecast by Month'!$D$31:$AB$35,MATCH("Other",'Inventory Forecast by Month'!$D$31:$D$35,0),MATCH(Inventory!$E98,'Inventory Forecast by Month'!$D$6:$AB$6,0))),"",INDEX('Inventory Forecast by Month'!$D$31:$AB$35,MATCH("Other",'Inventory Forecast by Month'!$D$31:$D$35,0),MATCH(Inventory!$E98,'Inventory Forecast by Month'!$D$6:$AB$6,0)))</f>
        <v>#N/A</v>
      </c>
      <c r="J98" s="35" t="e">
        <f>IF(ISBLANK(INDEX('Inventory Forecast by Month'!$D$31:$AB$35,MATCH("Units Sold to Accounts",'Inventory Forecast by Month'!$D$31:$D$35,0),MATCH(Inventory!$E98,'Inventory Forecast by Month'!$D$6:$AB$6,0))),"",INDEX('Inventory Forecast by Month'!$D$31:$AB$35,MATCH("Units Sold to Accounts",'Inventory Forecast by Month'!$D$31:$D$35,0),MATCH(Inventory!$E98,'Inventory Forecast by Month'!$D$6:$AB$6,0)))</f>
        <v>#N/A</v>
      </c>
      <c r="K98" s="11"/>
      <c r="L98" s="11"/>
    </row>
    <row r="99" spans="1:12">
      <c r="A99" s="13" t="str">
        <f>UsedForPicklists!$C$3</f>
        <v>RUS</v>
      </c>
      <c r="B99" s="13" t="str">
        <f>TEXT('File Input'!$C$11,"yyyymmdd")</f>
        <v>yyyymmdd</v>
      </c>
      <c r="C99" s="37" t="str">
        <f>IF(VALUE(LEFT($E99,4))&lt;YEAR('File Input'!$C$11),"Actual",IF(VALUE(LEFT($E99,4))&gt;YEAR('File Input'!$C$11),"Forecast",IF(VALUE(RIGHT($E99,2))&lt;MONTH('File Input'!$C$11),"Actual","Forecast")))</f>
        <v>Actual</v>
      </c>
      <c r="D99" s="13" t="str">
        <f>'Inventory Forecast by Month'!$D$5</f>
        <v>RU-Russia</v>
      </c>
      <c r="E99" s="13" t="str">
        <f>TEXT(202102,0)</f>
        <v>202102</v>
      </c>
      <c r="F99" s="13" t="s">
        <v>575</v>
      </c>
      <c r="G99" s="35" t="e">
        <f>IF(ISBLANK(INDEX('Inventory Forecast by Month'!$D$31:$AB$35,MATCH("Beginning Inventory",'Inventory Forecast by Month'!$D$31:$D$35,0),MATCH(Inventory!$E99,'Inventory Forecast by Month'!$D$6:$AB$6,0))),"",INDEX('Inventory Forecast by Month'!$D$31:$AB$35,MATCH("Beginning Inventory",'Inventory Forecast by Month'!$D$31:$D$35,0),MATCH(Inventory!$E99,'Inventory Forecast by Month'!$D$6:$AB$6,0)))</f>
        <v>#N/A</v>
      </c>
      <c r="H99" s="35" t="e">
        <f>IF(ISBLANK(INDEX('Inventory Forecast by Month'!$D$31:$AB$35,MATCH("Arriving Units",'Inventory Forecast by Month'!$D$31:$D$35,0),MATCH(Inventory!$E99,'Inventory Forecast by Month'!$D$6:$AB$6,0))),"",INDEX('Inventory Forecast by Month'!$D$31:$AB$35,MATCH("Arriving Units",'Inventory Forecast by Month'!$D$31:$D$35,0),MATCH(Inventory!$E99,'Inventory Forecast by Month'!$D$6:$AB$6,0)))</f>
        <v>#N/A</v>
      </c>
      <c r="I99" s="35" t="e">
        <f>IF(ISBLANK(INDEX('Inventory Forecast by Month'!$D$31:$AB$35,MATCH("Other",'Inventory Forecast by Month'!$D$31:$D$35,0),MATCH(Inventory!$E99,'Inventory Forecast by Month'!$D$6:$AB$6,0))),"",INDEX('Inventory Forecast by Month'!$D$31:$AB$35,MATCH("Other",'Inventory Forecast by Month'!$D$31:$D$35,0),MATCH(Inventory!$E99,'Inventory Forecast by Month'!$D$6:$AB$6,0)))</f>
        <v>#N/A</v>
      </c>
      <c r="J99" s="35" t="e">
        <f>IF(ISBLANK(INDEX('Inventory Forecast by Month'!$D$31:$AB$35,MATCH("Units Sold to Accounts",'Inventory Forecast by Month'!$D$31:$D$35,0),MATCH(Inventory!$E99,'Inventory Forecast by Month'!$D$6:$AB$6,0))),"",INDEX('Inventory Forecast by Month'!$D$31:$AB$35,MATCH("Units Sold to Accounts",'Inventory Forecast by Month'!$D$31:$D$35,0),MATCH(Inventory!$E99,'Inventory Forecast by Month'!$D$6:$AB$6,0)))</f>
        <v>#N/A</v>
      </c>
      <c r="K99" s="11"/>
      <c r="L99" s="11"/>
    </row>
    <row r="100" spans="1:12">
      <c r="A100" s="13" t="str">
        <f>UsedForPicklists!$C$3</f>
        <v>RUS</v>
      </c>
      <c r="B100" s="13" t="str">
        <f>TEXT('File Input'!$C$11,"yyyymmdd")</f>
        <v>yyyymmdd</v>
      </c>
      <c r="C100" s="37" t="str">
        <f>IF(VALUE(LEFT($E100,4))&lt;YEAR('File Input'!$C$11),"Actual",IF(VALUE(LEFT($E100,4))&gt;YEAR('File Input'!$C$11),"Forecast",IF(VALUE(RIGHT($E100,2))&lt;MONTH('File Input'!$C$11),"Actual","Forecast")))</f>
        <v>Actual</v>
      </c>
      <c r="D100" s="13" t="str">
        <f>'Inventory Forecast by Month'!$D$5</f>
        <v>RU-Russia</v>
      </c>
      <c r="E100" s="13" t="str">
        <f>TEXT(202103,0)</f>
        <v>202103</v>
      </c>
      <c r="F100" s="13" t="s">
        <v>575</v>
      </c>
      <c r="G100" s="35" t="e">
        <f>IF(ISBLANK(INDEX('Inventory Forecast by Month'!$D$31:$AB$35,MATCH("Beginning Inventory",'Inventory Forecast by Month'!$D$31:$D$35,0),MATCH(Inventory!$E100,'Inventory Forecast by Month'!$D$6:$AB$6,0))),"",INDEX('Inventory Forecast by Month'!$D$31:$AB$35,MATCH("Beginning Inventory",'Inventory Forecast by Month'!$D$31:$D$35,0),MATCH(Inventory!$E100,'Inventory Forecast by Month'!$D$6:$AB$6,0)))</f>
        <v>#N/A</v>
      </c>
      <c r="H100" s="35" t="e">
        <f>IF(ISBLANK(INDEX('Inventory Forecast by Month'!$D$31:$AB$35,MATCH("Arriving Units",'Inventory Forecast by Month'!$D$31:$D$35,0),MATCH(Inventory!$E100,'Inventory Forecast by Month'!$D$6:$AB$6,0))),"",INDEX('Inventory Forecast by Month'!$D$31:$AB$35,MATCH("Arriving Units",'Inventory Forecast by Month'!$D$31:$D$35,0),MATCH(Inventory!$E100,'Inventory Forecast by Month'!$D$6:$AB$6,0)))</f>
        <v>#N/A</v>
      </c>
      <c r="I100" s="35" t="e">
        <f>IF(ISBLANK(INDEX('Inventory Forecast by Month'!$D$31:$AB$35,MATCH("Other",'Inventory Forecast by Month'!$D$31:$D$35,0),MATCH(Inventory!$E100,'Inventory Forecast by Month'!$D$6:$AB$6,0))),"",INDEX('Inventory Forecast by Month'!$D$31:$AB$35,MATCH("Other",'Inventory Forecast by Month'!$D$31:$D$35,0),MATCH(Inventory!$E100,'Inventory Forecast by Month'!$D$6:$AB$6,0)))</f>
        <v>#N/A</v>
      </c>
      <c r="J100" s="35" t="e">
        <f>IF(ISBLANK(INDEX('Inventory Forecast by Month'!$D$31:$AB$35,MATCH("Units Sold to Accounts",'Inventory Forecast by Month'!$D$31:$D$35,0),MATCH(Inventory!$E100,'Inventory Forecast by Month'!$D$6:$AB$6,0))),"",INDEX('Inventory Forecast by Month'!$D$31:$AB$35,MATCH("Units Sold to Accounts",'Inventory Forecast by Month'!$D$31:$D$35,0),MATCH(Inventory!$E100,'Inventory Forecast by Month'!$D$6:$AB$6,0)))</f>
        <v>#N/A</v>
      </c>
      <c r="K100" s="11"/>
      <c r="L100" s="11"/>
    </row>
    <row r="101" spans="1:12">
      <c r="A101" s="13" t="str">
        <f>UsedForPicklists!$C$3</f>
        <v>RUS</v>
      </c>
      <c r="B101" s="13" t="str">
        <f>TEXT('File Input'!$C$11,"yyyymmdd")</f>
        <v>yyyymmdd</v>
      </c>
      <c r="C101" s="37" t="str">
        <f>IF(VALUE(LEFT($E101,4))&lt;YEAR('File Input'!$C$11),"Actual",IF(VALUE(LEFT($E101,4))&gt;YEAR('File Input'!$C$11),"Forecast",IF(VALUE(RIGHT($E101,2))&lt;MONTH('File Input'!$C$11),"Actual","Forecast")))</f>
        <v>Actual</v>
      </c>
      <c r="D101" s="13" t="str">
        <f>'Inventory Forecast by Month'!$D$5</f>
        <v>RU-Russia</v>
      </c>
      <c r="E101" s="13" t="str">
        <f>TEXT(202104,0)</f>
        <v>202104</v>
      </c>
      <c r="F101" s="13" t="s">
        <v>575</v>
      </c>
      <c r="G101" s="35" t="e">
        <f>IF(ISBLANK(INDEX('Inventory Forecast by Month'!$D$31:$AB$35,MATCH("Beginning Inventory",'Inventory Forecast by Month'!$D$31:$D$35,0),MATCH(Inventory!$E101,'Inventory Forecast by Month'!$D$6:$AB$6,0))),"",INDEX('Inventory Forecast by Month'!$D$31:$AB$35,MATCH("Beginning Inventory",'Inventory Forecast by Month'!$D$31:$D$35,0),MATCH(Inventory!$E101,'Inventory Forecast by Month'!$D$6:$AB$6,0)))</f>
        <v>#N/A</v>
      </c>
      <c r="H101" s="35" t="e">
        <f>IF(ISBLANK(INDEX('Inventory Forecast by Month'!$D$31:$AB$35,MATCH("Arriving Units",'Inventory Forecast by Month'!$D$31:$D$35,0),MATCH(Inventory!$E101,'Inventory Forecast by Month'!$D$6:$AB$6,0))),"",INDEX('Inventory Forecast by Month'!$D$31:$AB$35,MATCH("Arriving Units",'Inventory Forecast by Month'!$D$31:$D$35,0),MATCH(Inventory!$E101,'Inventory Forecast by Month'!$D$6:$AB$6,0)))</f>
        <v>#N/A</v>
      </c>
      <c r="I101" s="35" t="e">
        <f>IF(ISBLANK(INDEX('Inventory Forecast by Month'!$D$31:$AB$35,MATCH("Other",'Inventory Forecast by Month'!$D$31:$D$35,0),MATCH(Inventory!$E101,'Inventory Forecast by Month'!$D$6:$AB$6,0))),"",INDEX('Inventory Forecast by Month'!$D$31:$AB$35,MATCH("Other",'Inventory Forecast by Month'!$D$31:$D$35,0),MATCH(Inventory!$E101,'Inventory Forecast by Month'!$D$6:$AB$6,0)))</f>
        <v>#N/A</v>
      </c>
      <c r="J101" s="35" t="e">
        <f>IF(ISBLANK(INDEX('Inventory Forecast by Month'!$D$31:$AB$35,MATCH("Units Sold to Accounts",'Inventory Forecast by Month'!$D$31:$D$35,0),MATCH(Inventory!$E101,'Inventory Forecast by Month'!$D$6:$AB$6,0))),"",INDEX('Inventory Forecast by Month'!$D$31:$AB$35,MATCH("Units Sold to Accounts",'Inventory Forecast by Month'!$D$31:$D$35,0),MATCH(Inventory!$E101,'Inventory Forecast by Month'!$D$6:$AB$6,0)))</f>
        <v>#N/A</v>
      </c>
      <c r="K101" s="11"/>
      <c r="L101" s="11"/>
    </row>
    <row r="102" spans="1:12">
      <c r="A102" s="13" t="str">
        <f>UsedForPicklists!$C$3</f>
        <v>RUS</v>
      </c>
      <c r="B102" s="13" t="str">
        <f>TEXT('File Input'!$C$11,"yyyymmdd")</f>
        <v>yyyymmdd</v>
      </c>
      <c r="C102" s="37" t="str">
        <f>IF(VALUE(LEFT($E102,4))&lt;YEAR('File Input'!$C$11),"Actual",IF(VALUE(LEFT($E102,4))&gt;YEAR('File Input'!$C$11),"Forecast",IF(VALUE(RIGHT($E102,2))&lt;MONTH('File Input'!$C$11),"Actual","Forecast")))</f>
        <v>Forecast</v>
      </c>
      <c r="D102" s="13" t="str">
        <f>'Inventory Forecast by Month'!$D$5</f>
        <v>RU-Russia</v>
      </c>
      <c r="E102" s="13" t="str">
        <f>TEXT(202105,0)</f>
        <v>202105</v>
      </c>
      <c r="F102" s="13" t="s">
        <v>575</v>
      </c>
      <c r="G102" s="35" t="e">
        <f>IF(ISBLANK(INDEX('Inventory Forecast by Month'!$D$31:$AB$35,MATCH("Beginning Inventory",'Inventory Forecast by Month'!$D$31:$D$35,0),MATCH(Inventory!$E102,'Inventory Forecast by Month'!$D$6:$AB$6,0))),"",INDEX('Inventory Forecast by Month'!$D$31:$AB$35,MATCH("Beginning Inventory",'Inventory Forecast by Month'!$D$31:$D$35,0),MATCH(Inventory!$E102,'Inventory Forecast by Month'!$D$6:$AB$6,0)))</f>
        <v>#N/A</v>
      </c>
      <c r="H102" s="35" t="e">
        <f>IF(ISBLANK(INDEX('Inventory Forecast by Month'!$D$31:$AB$35,MATCH("Arriving Units",'Inventory Forecast by Month'!$D$31:$D$35,0),MATCH(Inventory!$E102,'Inventory Forecast by Month'!$D$6:$AB$6,0))),"",INDEX('Inventory Forecast by Month'!$D$31:$AB$35,MATCH("Arriving Units",'Inventory Forecast by Month'!$D$31:$D$35,0),MATCH(Inventory!$E102,'Inventory Forecast by Month'!$D$6:$AB$6,0)))</f>
        <v>#N/A</v>
      </c>
      <c r="I102" s="35" t="e">
        <f>IF(ISBLANK(INDEX('Inventory Forecast by Month'!$D$31:$AB$35,MATCH("Other",'Inventory Forecast by Month'!$D$31:$D$35,0),MATCH(Inventory!$E102,'Inventory Forecast by Month'!$D$6:$AB$6,0))),"",INDEX('Inventory Forecast by Month'!$D$31:$AB$35,MATCH("Other",'Inventory Forecast by Month'!$D$31:$D$35,0),MATCH(Inventory!$E102,'Inventory Forecast by Month'!$D$6:$AB$6,0)))</f>
        <v>#N/A</v>
      </c>
      <c r="J102" s="35" t="e">
        <f>IF(ISBLANK(INDEX('Inventory Forecast by Month'!$D$31:$AB$35,MATCH("Units Sold to Accounts",'Inventory Forecast by Month'!$D$31:$D$35,0),MATCH(Inventory!$E102,'Inventory Forecast by Month'!$D$6:$AB$6,0))),"",INDEX('Inventory Forecast by Month'!$D$31:$AB$35,MATCH("Units Sold to Accounts",'Inventory Forecast by Month'!$D$31:$D$35,0),MATCH(Inventory!$E102,'Inventory Forecast by Month'!$D$6:$AB$6,0)))</f>
        <v>#N/A</v>
      </c>
      <c r="K102" s="11"/>
      <c r="L102" s="11"/>
    </row>
    <row r="103" spans="1:12">
      <c r="A103" s="13" t="str">
        <f>UsedForPicklists!$C$3</f>
        <v>RUS</v>
      </c>
      <c r="B103" s="13" t="str">
        <f>TEXT('File Input'!$C$11,"yyyymmdd")</f>
        <v>yyyymmdd</v>
      </c>
      <c r="C103" s="37" t="str">
        <f>IF(VALUE(LEFT($E103,4))&lt;YEAR('File Input'!$C$11),"Actual",IF(VALUE(LEFT($E103,4))&gt;YEAR('File Input'!$C$11),"Forecast",IF(VALUE(RIGHT($E103,2))&lt;MONTH('File Input'!$C$11),"Actual","Forecast")))</f>
        <v>Forecast</v>
      </c>
      <c r="D103" s="13" t="str">
        <f>'Inventory Forecast by Month'!$D$5</f>
        <v>RU-Russia</v>
      </c>
      <c r="E103" s="13" t="str">
        <f>TEXT(202106,0)</f>
        <v>202106</v>
      </c>
      <c r="F103" s="13" t="s">
        <v>575</v>
      </c>
      <c r="G103" s="35" t="e">
        <f>IF(ISBLANK(INDEX('Inventory Forecast by Month'!$D$31:$AB$35,MATCH("Beginning Inventory",'Inventory Forecast by Month'!$D$31:$D$35,0),MATCH(Inventory!$E103,'Inventory Forecast by Month'!$D$6:$AB$6,0))),"",INDEX('Inventory Forecast by Month'!$D$31:$AB$35,MATCH("Beginning Inventory",'Inventory Forecast by Month'!$D$31:$D$35,0),MATCH(Inventory!$E103,'Inventory Forecast by Month'!$D$6:$AB$6,0)))</f>
        <v>#N/A</v>
      </c>
      <c r="H103" s="35" t="e">
        <f>IF(ISBLANK(INDEX('Inventory Forecast by Month'!$D$31:$AB$35,MATCH("Arriving Units",'Inventory Forecast by Month'!$D$31:$D$35,0),MATCH(Inventory!$E103,'Inventory Forecast by Month'!$D$6:$AB$6,0))),"",INDEX('Inventory Forecast by Month'!$D$31:$AB$35,MATCH("Arriving Units",'Inventory Forecast by Month'!$D$31:$D$35,0),MATCH(Inventory!$E103,'Inventory Forecast by Month'!$D$6:$AB$6,0)))</f>
        <v>#N/A</v>
      </c>
      <c r="I103" s="35" t="e">
        <f>IF(ISBLANK(INDEX('Inventory Forecast by Month'!$D$31:$AB$35,MATCH("Other",'Inventory Forecast by Month'!$D$31:$D$35,0),MATCH(Inventory!$E103,'Inventory Forecast by Month'!$D$6:$AB$6,0))),"",INDEX('Inventory Forecast by Month'!$D$31:$AB$35,MATCH("Other",'Inventory Forecast by Month'!$D$31:$D$35,0),MATCH(Inventory!$E103,'Inventory Forecast by Month'!$D$6:$AB$6,0)))</f>
        <v>#N/A</v>
      </c>
      <c r="J103" s="35" t="e">
        <f>IF(ISBLANK(INDEX('Inventory Forecast by Month'!$D$31:$AB$35,MATCH("Units Sold to Accounts",'Inventory Forecast by Month'!$D$31:$D$35,0),MATCH(Inventory!$E103,'Inventory Forecast by Month'!$D$6:$AB$6,0))),"",INDEX('Inventory Forecast by Month'!$D$31:$AB$35,MATCH("Units Sold to Accounts",'Inventory Forecast by Month'!$D$31:$D$35,0),MATCH(Inventory!$E103,'Inventory Forecast by Month'!$D$6:$AB$6,0)))</f>
        <v>#N/A</v>
      </c>
      <c r="K103" s="11"/>
      <c r="L103" s="11"/>
    </row>
    <row r="104" spans="1:12">
      <c r="A104" s="13" t="str">
        <f>UsedForPicklists!$C$3</f>
        <v>RUS</v>
      </c>
      <c r="B104" s="13" t="str">
        <f>TEXT('File Input'!$C$11,"yyyymmdd")</f>
        <v>yyyymmdd</v>
      </c>
      <c r="C104" s="37" t="str">
        <f>IF(VALUE(LEFT($E104,4))&lt;YEAR('File Input'!$C$11),"Actual",IF(VALUE(LEFT($E104,4))&gt;YEAR('File Input'!$C$11),"Forecast",IF(VALUE(RIGHT($E104,2))&lt;MONTH('File Input'!$C$11),"Actual","Forecast")))</f>
        <v>Forecast</v>
      </c>
      <c r="D104" s="13" t="str">
        <f>'Inventory Forecast by Month'!$D$5</f>
        <v>RU-Russia</v>
      </c>
      <c r="E104" s="13" t="str">
        <f>TEXT(202107,0)</f>
        <v>202107</v>
      </c>
      <c r="F104" s="13" t="s">
        <v>575</v>
      </c>
      <c r="G104" s="35" t="e">
        <f>IF(ISBLANK(INDEX('Inventory Forecast by Month'!$D$31:$AB$35,MATCH("Beginning Inventory",'Inventory Forecast by Month'!$D$31:$D$35,0),MATCH(Inventory!$E104,'Inventory Forecast by Month'!$D$6:$AB$6,0))),"",INDEX('Inventory Forecast by Month'!$D$31:$AB$35,MATCH("Beginning Inventory",'Inventory Forecast by Month'!$D$31:$D$35,0),MATCH(Inventory!$E104,'Inventory Forecast by Month'!$D$6:$AB$6,0)))</f>
        <v>#N/A</v>
      </c>
      <c r="H104" s="35" t="e">
        <f>IF(ISBLANK(INDEX('Inventory Forecast by Month'!$D$31:$AB$35,MATCH("Arriving Units",'Inventory Forecast by Month'!$D$31:$D$35,0),MATCH(Inventory!$E104,'Inventory Forecast by Month'!$D$6:$AB$6,0))),"",INDEX('Inventory Forecast by Month'!$D$31:$AB$35,MATCH("Arriving Units",'Inventory Forecast by Month'!$D$31:$D$35,0),MATCH(Inventory!$E104,'Inventory Forecast by Month'!$D$6:$AB$6,0)))</f>
        <v>#N/A</v>
      </c>
      <c r="I104" s="35" t="e">
        <f>IF(ISBLANK(INDEX('Inventory Forecast by Month'!$D$31:$AB$35,MATCH("Other",'Inventory Forecast by Month'!$D$31:$D$35,0),MATCH(Inventory!$E104,'Inventory Forecast by Month'!$D$6:$AB$6,0))),"",INDEX('Inventory Forecast by Month'!$D$31:$AB$35,MATCH("Other",'Inventory Forecast by Month'!$D$31:$D$35,0),MATCH(Inventory!$E104,'Inventory Forecast by Month'!$D$6:$AB$6,0)))</f>
        <v>#N/A</v>
      </c>
      <c r="J104" s="35" t="e">
        <f>IF(ISBLANK(INDEX('Inventory Forecast by Month'!$D$31:$AB$35,MATCH("Units Sold to Accounts",'Inventory Forecast by Month'!$D$31:$D$35,0),MATCH(Inventory!$E104,'Inventory Forecast by Month'!$D$6:$AB$6,0))),"",INDEX('Inventory Forecast by Month'!$D$31:$AB$35,MATCH("Units Sold to Accounts",'Inventory Forecast by Month'!$D$31:$D$35,0),MATCH(Inventory!$E104,'Inventory Forecast by Month'!$D$6:$AB$6,0)))</f>
        <v>#N/A</v>
      </c>
      <c r="K104" s="11"/>
      <c r="L104" s="11"/>
    </row>
    <row r="105" spans="1:12">
      <c r="A105" s="13" t="str">
        <f>UsedForPicklists!$C$3</f>
        <v>RUS</v>
      </c>
      <c r="B105" s="13" t="str">
        <f>TEXT('File Input'!$C$11,"yyyymmdd")</f>
        <v>yyyymmdd</v>
      </c>
      <c r="C105" s="37" t="str">
        <f>IF(VALUE(LEFT($E105,4))&lt;YEAR('File Input'!$C$11),"Actual",IF(VALUE(LEFT($E105,4))&gt;YEAR('File Input'!$C$11),"Forecast",IF(VALUE(RIGHT($E105,2))&lt;MONTH('File Input'!$C$11),"Actual","Forecast")))</f>
        <v>Forecast</v>
      </c>
      <c r="D105" s="13" t="str">
        <f>'Inventory Forecast by Month'!$D$5</f>
        <v>RU-Russia</v>
      </c>
      <c r="E105" s="13" t="str">
        <f>TEXT(202108,0)</f>
        <v>202108</v>
      </c>
      <c r="F105" s="13" t="s">
        <v>575</v>
      </c>
      <c r="G105" s="35" t="e">
        <f>IF(ISBLANK(INDEX('Inventory Forecast by Month'!$D$31:$AB$35,MATCH("Beginning Inventory",'Inventory Forecast by Month'!$D$31:$D$35,0),MATCH(Inventory!$E105,'Inventory Forecast by Month'!$D$6:$AB$6,0))),"",INDEX('Inventory Forecast by Month'!$D$31:$AB$35,MATCH("Beginning Inventory",'Inventory Forecast by Month'!$D$31:$D$35,0),MATCH(Inventory!$E105,'Inventory Forecast by Month'!$D$6:$AB$6,0)))</f>
        <v>#N/A</v>
      </c>
      <c r="H105" s="35" t="e">
        <f>IF(ISBLANK(INDEX('Inventory Forecast by Month'!$D$31:$AB$35,MATCH("Arriving Units",'Inventory Forecast by Month'!$D$31:$D$35,0),MATCH(Inventory!$E105,'Inventory Forecast by Month'!$D$6:$AB$6,0))),"",INDEX('Inventory Forecast by Month'!$D$31:$AB$35,MATCH("Arriving Units",'Inventory Forecast by Month'!$D$31:$D$35,0),MATCH(Inventory!$E105,'Inventory Forecast by Month'!$D$6:$AB$6,0)))</f>
        <v>#N/A</v>
      </c>
      <c r="I105" s="35" t="e">
        <f>IF(ISBLANK(INDEX('Inventory Forecast by Month'!$D$31:$AB$35,MATCH("Other",'Inventory Forecast by Month'!$D$31:$D$35,0),MATCH(Inventory!$E105,'Inventory Forecast by Month'!$D$6:$AB$6,0))),"",INDEX('Inventory Forecast by Month'!$D$31:$AB$35,MATCH("Other",'Inventory Forecast by Month'!$D$31:$D$35,0),MATCH(Inventory!$E105,'Inventory Forecast by Month'!$D$6:$AB$6,0)))</f>
        <v>#N/A</v>
      </c>
      <c r="J105" s="35" t="e">
        <f>IF(ISBLANK(INDEX('Inventory Forecast by Month'!$D$31:$AB$35,MATCH("Units Sold to Accounts",'Inventory Forecast by Month'!$D$31:$D$35,0),MATCH(Inventory!$E105,'Inventory Forecast by Month'!$D$6:$AB$6,0))),"",INDEX('Inventory Forecast by Month'!$D$31:$AB$35,MATCH("Units Sold to Accounts",'Inventory Forecast by Month'!$D$31:$D$35,0),MATCH(Inventory!$E105,'Inventory Forecast by Month'!$D$6:$AB$6,0)))</f>
        <v>#N/A</v>
      </c>
      <c r="K105" s="11"/>
      <c r="L105" s="11"/>
    </row>
    <row r="106" spans="1:12">
      <c r="A106" s="13" t="str">
        <f>UsedForPicklists!$C$3</f>
        <v>RUS</v>
      </c>
      <c r="B106" s="13" t="str">
        <f>TEXT('File Input'!$C$11,"yyyymmdd")</f>
        <v>yyyymmdd</v>
      </c>
      <c r="C106" s="37" t="str">
        <f>IF(VALUE(LEFT($E106,4))&lt;YEAR('File Input'!$C$11),"Actual",IF(VALUE(LEFT($E106,4))&gt;YEAR('File Input'!$C$11),"Forecast",IF(VALUE(RIGHT($E106,2))&lt;MONTH('File Input'!$C$11),"Actual","Forecast")))</f>
        <v>Forecast</v>
      </c>
      <c r="D106" s="13" t="str">
        <f>'Inventory Forecast by Month'!$D$5</f>
        <v>RU-Russia</v>
      </c>
      <c r="E106" s="13" t="str">
        <f>TEXT(202109,0)</f>
        <v>202109</v>
      </c>
      <c r="F106" s="13" t="s">
        <v>575</v>
      </c>
      <c r="G106" s="35" t="e">
        <f>IF(ISBLANK(INDEX('Inventory Forecast by Month'!$D$31:$AB$35,MATCH("Beginning Inventory",'Inventory Forecast by Month'!$D$31:$D$35,0),MATCH(Inventory!$E106,'Inventory Forecast by Month'!$D$6:$AB$6,0))),"",INDEX('Inventory Forecast by Month'!$D$31:$AB$35,MATCH("Beginning Inventory",'Inventory Forecast by Month'!$D$31:$D$35,0),MATCH(Inventory!$E106,'Inventory Forecast by Month'!$D$6:$AB$6,0)))</f>
        <v>#N/A</v>
      </c>
      <c r="H106" s="35" t="e">
        <f>IF(ISBLANK(INDEX('Inventory Forecast by Month'!$D$31:$AB$35,MATCH("Arriving Units",'Inventory Forecast by Month'!$D$31:$D$35,0),MATCH(Inventory!$E106,'Inventory Forecast by Month'!$D$6:$AB$6,0))),"",INDEX('Inventory Forecast by Month'!$D$31:$AB$35,MATCH("Arriving Units",'Inventory Forecast by Month'!$D$31:$D$35,0),MATCH(Inventory!$E106,'Inventory Forecast by Month'!$D$6:$AB$6,0)))</f>
        <v>#N/A</v>
      </c>
      <c r="I106" s="35" t="e">
        <f>IF(ISBLANK(INDEX('Inventory Forecast by Month'!$D$31:$AB$35,MATCH("Other",'Inventory Forecast by Month'!$D$31:$D$35,0),MATCH(Inventory!$E106,'Inventory Forecast by Month'!$D$6:$AB$6,0))),"",INDEX('Inventory Forecast by Month'!$D$31:$AB$35,MATCH("Other",'Inventory Forecast by Month'!$D$31:$D$35,0),MATCH(Inventory!$E106,'Inventory Forecast by Month'!$D$6:$AB$6,0)))</f>
        <v>#N/A</v>
      </c>
      <c r="J106" s="35" t="e">
        <f>IF(ISBLANK(INDEX('Inventory Forecast by Month'!$D$31:$AB$35,MATCH("Units Sold to Accounts",'Inventory Forecast by Month'!$D$31:$D$35,0),MATCH(Inventory!$E106,'Inventory Forecast by Month'!$D$6:$AB$6,0))),"",INDEX('Inventory Forecast by Month'!$D$31:$AB$35,MATCH("Units Sold to Accounts",'Inventory Forecast by Month'!$D$31:$D$35,0),MATCH(Inventory!$E106,'Inventory Forecast by Month'!$D$6:$AB$6,0)))</f>
        <v>#N/A</v>
      </c>
      <c r="K106" s="11"/>
      <c r="L106" s="11"/>
    </row>
    <row r="107" spans="1:12">
      <c r="A107" s="13" t="str">
        <f>UsedForPicklists!$C$3</f>
        <v>RUS</v>
      </c>
      <c r="B107" s="13" t="str">
        <f>TEXT('File Input'!$C$11,"yyyymmdd")</f>
        <v>yyyymmdd</v>
      </c>
      <c r="C107" s="37" t="str">
        <f>IF(VALUE(LEFT($E107,4))&lt;YEAR('File Input'!$C$11),"Actual",IF(VALUE(LEFT($E107,4))&gt;YEAR('File Input'!$C$11),"Forecast",IF(VALUE(RIGHT($E107,2))&lt;MONTH('File Input'!$C$11),"Actual","Forecast")))</f>
        <v>Forecast</v>
      </c>
      <c r="D107" s="13" t="str">
        <f>'Inventory Forecast by Month'!$D$5</f>
        <v>RU-Russia</v>
      </c>
      <c r="E107" s="13" t="str">
        <f>TEXT(202110,0)</f>
        <v>202110</v>
      </c>
      <c r="F107" s="13" t="s">
        <v>575</v>
      </c>
      <c r="G107" s="35" t="e">
        <f>IF(ISBLANK(INDEX('Inventory Forecast by Month'!$D$31:$AB$35,MATCH("Beginning Inventory",'Inventory Forecast by Month'!$D$31:$D$35,0),MATCH(Inventory!$E107,'Inventory Forecast by Month'!$D$6:$AB$6,0))),"",INDEX('Inventory Forecast by Month'!$D$31:$AB$35,MATCH("Beginning Inventory",'Inventory Forecast by Month'!$D$31:$D$35,0),MATCH(Inventory!$E107,'Inventory Forecast by Month'!$D$6:$AB$6,0)))</f>
        <v>#N/A</v>
      </c>
      <c r="H107" s="35" t="e">
        <f>IF(ISBLANK(INDEX('Inventory Forecast by Month'!$D$31:$AB$35,MATCH("Arriving Units",'Inventory Forecast by Month'!$D$31:$D$35,0),MATCH(Inventory!$E107,'Inventory Forecast by Month'!$D$6:$AB$6,0))),"",INDEX('Inventory Forecast by Month'!$D$31:$AB$35,MATCH("Arriving Units",'Inventory Forecast by Month'!$D$31:$D$35,0),MATCH(Inventory!$E107,'Inventory Forecast by Month'!$D$6:$AB$6,0)))</f>
        <v>#N/A</v>
      </c>
      <c r="I107" s="35" t="e">
        <f>IF(ISBLANK(INDEX('Inventory Forecast by Month'!$D$31:$AB$35,MATCH("Other",'Inventory Forecast by Month'!$D$31:$D$35,0),MATCH(Inventory!$E107,'Inventory Forecast by Month'!$D$6:$AB$6,0))),"",INDEX('Inventory Forecast by Month'!$D$31:$AB$35,MATCH("Other",'Inventory Forecast by Month'!$D$31:$D$35,0),MATCH(Inventory!$E107,'Inventory Forecast by Month'!$D$6:$AB$6,0)))</f>
        <v>#N/A</v>
      </c>
      <c r="J107" s="35" t="e">
        <f>IF(ISBLANK(INDEX('Inventory Forecast by Month'!$D$31:$AB$35,MATCH("Units Sold to Accounts",'Inventory Forecast by Month'!$D$31:$D$35,0),MATCH(Inventory!$E107,'Inventory Forecast by Month'!$D$6:$AB$6,0))),"",INDEX('Inventory Forecast by Month'!$D$31:$AB$35,MATCH("Units Sold to Accounts",'Inventory Forecast by Month'!$D$31:$D$35,0),MATCH(Inventory!$E107,'Inventory Forecast by Month'!$D$6:$AB$6,0)))</f>
        <v>#N/A</v>
      </c>
      <c r="K107" s="11"/>
      <c r="L107" s="11"/>
    </row>
    <row r="108" spans="1:12">
      <c r="A108" s="13" t="str">
        <f>UsedForPicklists!$C$3</f>
        <v>RUS</v>
      </c>
      <c r="B108" s="13" t="str">
        <f>TEXT('File Input'!$C$11,"yyyymmdd")</f>
        <v>yyyymmdd</v>
      </c>
      <c r="C108" s="37" t="str">
        <f>IF(VALUE(LEFT($E108,4))&lt;YEAR('File Input'!$C$11),"Actual",IF(VALUE(LEFT($E108,4))&gt;YEAR('File Input'!$C$11),"Forecast",IF(VALUE(RIGHT($E108,2))&lt;MONTH('File Input'!$C$11),"Actual","Forecast")))</f>
        <v>Forecast</v>
      </c>
      <c r="D108" s="13" t="str">
        <f>'Inventory Forecast by Month'!$D$5</f>
        <v>RU-Russia</v>
      </c>
      <c r="E108" s="13" t="str">
        <f>TEXT(202111,0)</f>
        <v>202111</v>
      </c>
      <c r="F108" s="13" t="s">
        <v>575</v>
      </c>
      <c r="G108" s="35" t="e">
        <f>IF(ISBLANK(INDEX('Inventory Forecast by Month'!$D$31:$AB$35,MATCH("Beginning Inventory",'Inventory Forecast by Month'!$D$31:$D$35,0),MATCH(Inventory!$E108,'Inventory Forecast by Month'!$D$6:$AB$6,0))),"",INDEX('Inventory Forecast by Month'!$D$31:$AB$35,MATCH("Beginning Inventory",'Inventory Forecast by Month'!$D$31:$D$35,0),MATCH(Inventory!$E108,'Inventory Forecast by Month'!$D$6:$AB$6,0)))</f>
        <v>#N/A</v>
      </c>
      <c r="H108" s="35" t="e">
        <f>IF(ISBLANK(INDEX('Inventory Forecast by Month'!$D$31:$AB$35,MATCH("Arriving Units",'Inventory Forecast by Month'!$D$31:$D$35,0),MATCH(Inventory!$E108,'Inventory Forecast by Month'!$D$6:$AB$6,0))),"",INDEX('Inventory Forecast by Month'!$D$31:$AB$35,MATCH("Arriving Units",'Inventory Forecast by Month'!$D$31:$D$35,0),MATCH(Inventory!$E108,'Inventory Forecast by Month'!$D$6:$AB$6,0)))</f>
        <v>#N/A</v>
      </c>
      <c r="I108" s="35" t="e">
        <f>IF(ISBLANK(INDEX('Inventory Forecast by Month'!$D$31:$AB$35,MATCH("Other",'Inventory Forecast by Month'!$D$31:$D$35,0),MATCH(Inventory!$E108,'Inventory Forecast by Month'!$D$6:$AB$6,0))),"",INDEX('Inventory Forecast by Month'!$D$31:$AB$35,MATCH("Other",'Inventory Forecast by Month'!$D$31:$D$35,0),MATCH(Inventory!$E108,'Inventory Forecast by Month'!$D$6:$AB$6,0)))</f>
        <v>#N/A</v>
      </c>
      <c r="J108" s="35" t="e">
        <f>IF(ISBLANK(INDEX('Inventory Forecast by Month'!$D$31:$AB$35,MATCH("Units Sold to Accounts",'Inventory Forecast by Month'!$D$31:$D$35,0),MATCH(Inventory!$E108,'Inventory Forecast by Month'!$D$6:$AB$6,0))),"",INDEX('Inventory Forecast by Month'!$D$31:$AB$35,MATCH("Units Sold to Accounts",'Inventory Forecast by Month'!$D$31:$D$35,0),MATCH(Inventory!$E108,'Inventory Forecast by Month'!$D$6:$AB$6,0)))</f>
        <v>#N/A</v>
      </c>
      <c r="K108" s="11"/>
      <c r="L108" s="11"/>
    </row>
    <row r="109" spans="1:12">
      <c r="A109" s="13" t="str">
        <f>UsedForPicklists!$C$3</f>
        <v>RUS</v>
      </c>
      <c r="B109" s="13" t="str">
        <f>TEXT('File Input'!$C$11,"yyyymmdd")</f>
        <v>yyyymmdd</v>
      </c>
      <c r="C109" s="37" t="str">
        <f>IF(VALUE(LEFT($E109,4))&lt;YEAR('File Input'!$C$11),"Actual",IF(VALUE(LEFT($E109,4))&gt;YEAR('File Input'!$C$11),"Forecast",IF(VALUE(RIGHT($E109,2))&lt;MONTH('File Input'!$C$11),"Actual","Forecast")))</f>
        <v>Forecast</v>
      </c>
      <c r="D109" s="13" t="str">
        <f>'Inventory Forecast by Month'!$D$5</f>
        <v>RU-Russia</v>
      </c>
      <c r="E109" s="13" t="str">
        <f>TEXT(202112,0)</f>
        <v>202112</v>
      </c>
      <c r="F109" s="13" t="s">
        <v>575</v>
      </c>
      <c r="G109" s="35" t="e">
        <f>IF(ISBLANK(INDEX('Inventory Forecast by Month'!$D$31:$AB$35,MATCH("Beginning Inventory",'Inventory Forecast by Month'!$D$31:$D$35,0),MATCH(Inventory!$E109,'Inventory Forecast by Month'!$D$6:$AB$6,0))),"",INDEX('Inventory Forecast by Month'!$D$31:$AB$35,MATCH("Beginning Inventory",'Inventory Forecast by Month'!$D$31:$D$35,0),MATCH(Inventory!$E109,'Inventory Forecast by Month'!$D$6:$AB$6,0)))</f>
        <v>#N/A</v>
      </c>
      <c r="H109" s="35" t="e">
        <f>IF(ISBLANK(INDEX('Inventory Forecast by Month'!$D$31:$AB$35,MATCH("Arriving Units",'Inventory Forecast by Month'!$D$31:$D$35,0),MATCH(Inventory!$E109,'Inventory Forecast by Month'!$D$6:$AB$6,0))),"",INDEX('Inventory Forecast by Month'!$D$31:$AB$35,MATCH("Arriving Units",'Inventory Forecast by Month'!$D$31:$D$35,0),MATCH(Inventory!$E109,'Inventory Forecast by Month'!$D$6:$AB$6,0)))</f>
        <v>#N/A</v>
      </c>
      <c r="I109" s="35" t="e">
        <f>IF(ISBLANK(INDEX('Inventory Forecast by Month'!$D$31:$AB$35,MATCH("Other",'Inventory Forecast by Month'!$D$31:$D$35,0),MATCH(Inventory!$E109,'Inventory Forecast by Month'!$D$6:$AB$6,0))),"",INDEX('Inventory Forecast by Month'!$D$31:$AB$35,MATCH("Other",'Inventory Forecast by Month'!$D$31:$D$35,0),MATCH(Inventory!$E109,'Inventory Forecast by Month'!$D$6:$AB$6,0)))</f>
        <v>#N/A</v>
      </c>
      <c r="J109" s="35" t="e">
        <f>IF(ISBLANK(INDEX('Inventory Forecast by Month'!$D$31:$AB$35,MATCH("Units Sold to Accounts",'Inventory Forecast by Month'!$D$31:$D$35,0),MATCH(Inventory!$E109,'Inventory Forecast by Month'!$D$6:$AB$6,0))),"",INDEX('Inventory Forecast by Month'!$D$31:$AB$35,MATCH("Units Sold to Accounts",'Inventory Forecast by Month'!$D$31:$D$35,0),MATCH(Inventory!$E109,'Inventory Forecast by Month'!$D$6:$AB$6,0)))</f>
        <v>#N/A</v>
      </c>
      <c r="K109" s="11"/>
      <c r="L109" s="11"/>
    </row>
    <row r="110" spans="1:12">
      <c r="A110" s="13" t="str">
        <f>UsedForPicklists!$C$3</f>
        <v>RUS</v>
      </c>
      <c r="B110" s="13" t="str">
        <f>TEXT('File Input'!$C$11,"yyyymmdd")</f>
        <v>yyyymmdd</v>
      </c>
      <c r="C110" s="37" t="str">
        <f>IF(VALUE(LEFT($E110,4))&lt;YEAR('File Input'!$C$11),"Actual",IF(VALUE(LEFT($E110,4))&gt;YEAR('File Input'!$C$11),"Forecast",IF(VALUE(RIGHT($E110,2))&lt;MONTH('File Input'!$C$11),"Actual","Forecast")))</f>
        <v>Forecast</v>
      </c>
      <c r="D110" s="13" t="str">
        <f>'Inventory Forecast by Month'!$D$5</f>
        <v>RU-Russia</v>
      </c>
      <c r="E110" s="13" t="str">
        <f>TEXT(202201,0)</f>
        <v>202201</v>
      </c>
      <c r="F110" s="13" t="s">
        <v>575</v>
      </c>
      <c r="G110" s="35" t="e">
        <f>IF(ISBLANK(INDEX('Inventory Forecast by Month'!$D$31:$AB$35,MATCH("Beginning Inventory",'Inventory Forecast by Month'!$D$31:$D$35,0),MATCH(Inventory!$E110,'Inventory Forecast by Month'!$D$6:$AB$6,0))),"",INDEX('Inventory Forecast by Month'!$D$31:$AB$35,MATCH("Beginning Inventory",'Inventory Forecast by Month'!$D$31:$D$35,0),MATCH(Inventory!$E110,'Inventory Forecast by Month'!$D$6:$AB$6,0)))</f>
        <v>#N/A</v>
      </c>
      <c r="H110" s="35" t="e">
        <f>IF(ISBLANK(INDEX('Inventory Forecast by Month'!$D$31:$AB$35,MATCH("Arriving Units",'Inventory Forecast by Month'!$D$31:$D$35,0),MATCH(Inventory!$E110,'Inventory Forecast by Month'!$D$6:$AB$6,0))),"",INDEX('Inventory Forecast by Month'!$D$31:$AB$35,MATCH("Arriving Units",'Inventory Forecast by Month'!$D$31:$D$35,0),MATCH(Inventory!$E110,'Inventory Forecast by Month'!$D$6:$AB$6,0)))</f>
        <v>#N/A</v>
      </c>
      <c r="I110" s="35" t="e">
        <f>IF(ISBLANK(INDEX('Inventory Forecast by Month'!$D$31:$AB$35,MATCH("Other",'Inventory Forecast by Month'!$D$31:$D$35,0),MATCH(Inventory!$E110,'Inventory Forecast by Month'!$D$6:$AB$6,0))),"",INDEX('Inventory Forecast by Month'!$D$31:$AB$35,MATCH("Other",'Inventory Forecast by Month'!$D$31:$D$35,0),MATCH(Inventory!$E110,'Inventory Forecast by Month'!$D$6:$AB$6,0)))</f>
        <v>#N/A</v>
      </c>
      <c r="J110" s="35" t="e">
        <f>IF(ISBLANK(INDEX('Inventory Forecast by Month'!$D$31:$AB$35,MATCH("Units Sold to Accounts",'Inventory Forecast by Month'!$D$31:$D$35,0),MATCH(Inventory!$E110,'Inventory Forecast by Month'!$D$6:$AB$6,0))),"",INDEX('Inventory Forecast by Month'!$D$31:$AB$35,MATCH("Units Sold to Accounts",'Inventory Forecast by Month'!$D$31:$D$35,0),MATCH(Inventory!$E110,'Inventory Forecast by Month'!$D$6:$AB$6,0)))</f>
        <v>#N/A</v>
      </c>
      <c r="K110" s="11"/>
      <c r="L110" s="11"/>
    </row>
    <row r="111" spans="1:12">
      <c r="A111" s="13" t="str">
        <f>UsedForPicklists!$C$3</f>
        <v>RUS</v>
      </c>
      <c r="B111" s="13" t="str">
        <f>TEXT('File Input'!$C$11,"yyyymmdd")</f>
        <v>yyyymmdd</v>
      </c>
      <c r="C111" s="37" t="str">
        <f>IF(VALUE(LEFT($E111,4))&lt;YEAR('File Input'!$C$11),"Actual",IF(VALUE(LEFT($E111,4))&gt;YEAR('File Input'!$C$11),"Forecast",IF(VALUE(RIGHT($E111,2))&lt;MONTH('File Input'!$C$11),"Actual","Forecast")))</f>
        <v>Forecast</v>
      </c>
      <c r="D111" s="13" t="str">
        <f>'Inventory Forecast by Month'!$D$5</f>
        <v>RU-Russia</v>
      </c>
      <c r="E111" s="13" t="str">
        <f>TEXT(202202,0)</f>
        <v>202202</v>
      </c>
      <c r="F111" s="13" t="s">
        <v>575</v>
      </c>
      <c r="G111" s="35" t="e">
        <f>IF(ISBLANK(INDEX('Inventory Forecast by Month'!$D$31:$AB$35,MATCH("Beginning Inventory",'Inventory Forecast by Month'!$D$31:$D$35,0),MATCH(Inventory!$E111,'Inventory Forecast by Month'!$D$6:$AB$6,0))),"",INDEX('Inventory Forecast by Month'!$D$31:$AB$35,MATCH("Beginning Inventory",'Inventory Forecast by Month'!$D$31:$D$35,0),MATCH(Inventory!$E111,'Inventory Forecast by Month'!$D$6:$AB$6,0)))</f>
        <v>#N/A</v>
      </c>
      <c r="H111" s="35" t="e">
        <f>IF(ISBLANK(INDEX('Inventory Forecast by Month'!$D$31:$AB$35,MATCH("Arriving Units",'Inventory Forecast by Month'!$D$31:$D$35,0),MATCH(Inventory!$E111,'Inventory Forecast by Month'!$D$6:$AB$6,0))),"",INDEX('Inventory Forecast by Month'!$D$31:$AB$35,MATCH("Arriving Units",'Inventory Forecast by Month'!$D$31:$D$35,0),MATCH(Inventory!$E111,'Inventory Forecast by Month'!$D$6:$AB$6,0)))</f>
        <v>#N/A</v>
      </c>
      <c r="I111" s="35" t="e">
        <f>IF(ISBLANK(INDEX('Inventory Forecast by Month'!$D$31:$AB$35,MATCH("Other",'Inventory Forecast by Month'!$D$31:$D$35,0),MATCH(Inventory!$E111,'Inventory Forecast by Month'!$D$6:$AB$6,0))),"",INDEX('Inventory Forecast by Month'!$D$31:$AB$35,MATCH("Other",'Inventory Forecast by Month'!$D$31:$D$35,0),MATCH(Inventory!$E111,'Inventory Forecast by Month'!$D$6:$AB$6,0)))</f>
        <v>#N/A</v>
      </c>
      <c r="J111" s="35" t="e">
        <f>IF(ISBLANK(INDEX('Inventory Forecast by Month'!$D$31:$AB$35,MATCH("Units Sold to Accounts",'Inventory Forecast by Month'!$D$31:$D$35,0),MATCH(Inventory!$E111,'Inventory Forecast by Month'!$D$6:$AB$6,0))),"",INDEX('Inventory Forecast by Month'!$D$31:$AB$35,MATCH("Units Sold to Accounts",'Inventory Forecast by Month'!$D$31:$D$35,0),MATCH(Inventory!$E111,'Inventory Forecast by Month'!$D$6:$AB$6,0)))</f>
        <v>#N/A</v>
      </c>
      <c r="K111" s="11"/>
      <c r="L111" s="11"/>
    </row>
    <row r="112" spans="1:12">
      <c r="A112" s="13" t="str">
        <f>UsedForPicklists!$C$3</f>
        <v>RUS</v>
      </c>
      <c r="B112" s="13" t="str">
        <f>TEXT('File Input'!$C$11,"yyyymmdd")</f>
        <v>yyyymmdd</v>
      </c>
      <c r="C112" s="37" t="str">
        <f>IF(VALUE(LEFT($E112,4))&lt;YEAR('File Input'!$C$11),"Actual",IF(VALUE(LEFT($E112,4))&gt;YEAR('File Input'!$C$11),"Forecast",IF(VALUE(RIGHT($E112,2))&lt;MONTH('File Input'!$C$11),"Actual","Forecast")))</f>
        <v>Forecast</v>
      </c>
      <c r="D112" s="13" t="str">
        <f>'Inventory Forecast by Month'!$D$5</f>
        <v>RU-Russia</v>
      </c>
      <c r="E112" s="13" t="str">
        <f>TEXT(202203,0)</f>
        <v>202203</v>
      </c>
      <c r="F112" s="13" t="s">
        <v>575</v>
      </c>
      <c r="G112" s="35" t="e">
        <f>IF(ISBLANK(INDEX('Inventory Forecast by Month'!$D$31:$AB$35,MATCH("Beginning Inventory",'Inventory Forecast by Month'!$D$31:$D$35,0),MATCH(Inventory!$E112,'Inventory Forecast by Month'!$D$6:$AB$6,0))),"",INDEX('Inventory Forecast by Month'!$D$31:$AB$35,MATCH("Beginning Inventory",'Inventory Forecast by Month'!$D$31:$D$35,0),MATCH(Inventory!$E112,'Inventory Forecast by Month'!$D$6:$AB$6,0)))</f>
        <v>#N/A</v>
      </c>
      <c r="H112" s="35" t="e">
        <f>IF(ISBLANK(INDEX('Inventory Forecast by Month'!$D$31:$AB$35,MATCH("Arriving Units",'Inventory Forecast by Month'!$D$31:$D$35,0),MATCH(Inventory!$E112,'Inventory Forecast by Month'!$D$6:$AB$6,0))),"",INDEX('Inventory Forecast by Month'!$D$31:$AB$35,MATCH("Arriving Units",'Inventory Forecast by Month'!$D$31:$D$35,0),MATCH(Inventory!$E112,'Inventory Forecast by Month'!$D$6:$AB$6,0)))</f>
        <v>#N/A</v>
      </c>
      <c r="I112" s="35" t="e">
        <f>IF(ISBLANK(INDEX('Inventory Forecast by Month'!$D$31:$AB$35,MATCH("Other",'Inventory Forecast by Month'!$D$31:$D$35,0),MATCH(Inventory!$E112,'Inventory Forecast by Month'!$D$6:$AB$6,0))),"",INDEX('Inventory Forecast by Month'!$D$31:$AB$35,MATCH("Other",'Inventory Forecast by Month'!$D$31:$D$35,0),MATCH(Inventory!$E112,'Inventory Forecast by Month'!$D$6:$AB$6,0)))</f>
        <v>#N/A</v>
      </c>
      <c r="J112" s="35" t="e">
        <f>IF(ISBLANK(INDEX('Inventory Forecast by Month'!$D$31:$AB$35,MATCH("Units Sold to Accounts",'Inventory Forecast by Month'!$D$31:$D$35,0),MATCH(Inventory!$E112,'Inventory Forecast by Month'!$D$6:$AB$6,0))),"",INDEX('Inventory Forecast by Month'!$D$31:$AB$35,MATCH("Units Sold to Accounts",'Inventory Forecast by Month'!$D$31:$D$35,0),MATCH(Inventory!$E112,'Inventory Forecast by Month'!$D$6:$AB$6,0)))</f>
        <v>#N/A</v>
      </c>
      <c r="K112" s="11"/>
      <c r="L112" s="11"/>
    </row>
    <row r="113" spans="1:12">
      <c r="A113" s="13" t="str">
        <f>UsedForPicklists!$C$3</f>
        <v>RUS</v>
      </c>
      <c r="B113" s="13" t="str">
        <f>TEXT('File Input'!$C$11,"yyyymmdd")</f>
        <v>yyyymmdd</v>
      </c>
      <c r="C113" s="37" t="str">
        <f>IF(VALUE(LEFT($E113,4))&lt;YEAR('File Input'!$C$11),"Actual",IF(VALUE(LEFT($E113,4))&gt;YEAR('File Input'!$C$11),"Forecast",IF(VALUE(RIGHT($E113,2))&lt;MONTH('File Input'!$C$11),"Actual","Forecast")))</f>
        <v>Forecast</v>
      </c>
      <c r="D113" s="13" t="str">
        <f>'Inventory Forecast by Month'!$D$5</f>
        <v>RU-Russia</v>
      </c>
      <c r="E113" s="13" t="str">
        <f>TEXT(202204,0)</f>
        <v>202204</v>
      </c>
      <c r="F113" s="13" t="s">
        <v>575</v>
      </c>
      <c r="G113" s="35" t="e">
        <f>IF(ISBLANK(INDEX('Inventory Forecast by Month'!$D$31:$AB$35,MATCH("Beginning Inventory",'Inventory Forecast by Month'!$D$31:$D$35,0),MATCH(Inventory!$E113,'Inventory Forecast by Month'!$D$6:$AB$6,0))),"",INDEX('Inventory Forecast by Month'!$D$31:$AB$35,MATCH("Beginning Inventory",'Inventory Forecast by Month'!$D$31:$D$35,0),MATCH(Inventory!$E113,'Inventory Forecast by Month'!$D$6:$AB$6,0)))</f>
        <v>#N/A</v>
      </c>
      <c r="H113" s="35" t="e">
        <f>IF(ISBLANK(INDEX('Inventory Forecast by Month'!$D$31:$AB$35,MATCH("Arriving Units",'Inventory Forecast by Month'!$D$31:$D$35,0),MATCH(Inventory!$E113,'Inventory Forecast by Month'!$D$6:$AB$6,0))),"",INDEX('Inventory Forecast by Month'!$D$31:$AB$35,MATCH("Arriving Units",'Inventory Forecast by Month'!$D$31:$D$35,0),MATCH(Inventory!$E113,'Inventory Forecast by Month'!$D$6:$AB$6,0)))</f>
        <v>#N/A</v>
      </c>
      <c r="I113" s="35" t="e">
        <f>IF(ISBLANK(INDEX('Inventory Forecast by Month'!$D$31:$AB$35,MATCH("Other",'Inventory Forecast by Month'!$D$31:$D$35,0),MATCH(Inventory!$E113,'Inventory Forecast by Month'!$D$6:$AB$6,0))),"",INDEX('Inventory Forecast by Month'!$D$31:$AB$35,MATCH("Other",'Inventory Forecast by Month'!$D$31:$D$35,0),MATCH(Inventory!$E113,'Inventory Forecast by Month'!$D$6:$AB$6,0)))</f>
        <v>#N/A</v>
      </c>
      <c r="J113" s="35" t="e">
        <f>IF(ISBLANK(INDEX('Inventory Forecast by Month'!$D$31:$AB$35,MATCH("Units Sold to Accounts",'Inventory Forecast by Month'!$D$31:$D$35,0),MATCH(Inventory!$E113,'Inventory Forecast by Month'!$D$6:$AB$6,0))),"",INDEX('Inventory Forecast by Month'!$D$31:$AB$35,MATCH("Units Sold to Accounts",'Inventory Forecast by Month'!$D$31:$D$35,0),MATCH(Inventory!$E113,'Inventory Forecast by Month'!$D$6:$AB$6,0)))</f>
        <v>#N/A</v>
      </c>
      <c r="K113" s="11"/>
      <c r="L113" s="11"/>
    </row>
    <row r="114" spans="1:12">
      <c r="A114" s="13" t="str">
        <f>UsedForPicklists!$C$3</f>
        <v>RUS</v>
      </c>
      <c r="B114" s="13" t="str">
        <f>TEXT('File Input'!$C$11,"yyyymmdd")</f>
        <v>yyyymmdd</v>
      </c>
      <c r="C114" s="37" t="str">
        <f>IF(VALUE(LEFT($E114,4))&lt;YEAR('File Input'!$C$11),"Actual",IF(VALUE(LEFT($E114,4))&gt;YEAR('File Input'!$C$11),"Forecast",IF(VALUE(RIGHT($E114,2))&lt;MONTH('File Input'!$C$11),"Actual","Forecast")))</f>
        <v>Forecast</v>
      </c>
      <c r="D114" s="13" t="str">
        <f>'Inventory Forecast by Month'!$D$5</f>
        <v>RU-Russia</v>
      </c>
      <c r="E114" s="13" t="str">
        <f>TEXT(202205,0)</f>
        <v>202205</v>
      </c>
      <c r="F114" s="13" t="s">
        <v>575</v>
      </c>
      <c r="G114" s="35" t="e">
        <f>IF(ISBLANK(INDEX('Inventory Forecast by Month'!$D$31:$AB$35,MATCH("Beginning Inventory",'Inventory Forecast by Month'!$D$31:$D$35,0),MATCH(Inventory!$E114,'Inventory Forecast by Month'!$D$6:$AB$6,0))),"",INDEX('Inventory Forecast by Month'!$D$31:$AB$35,MATCH("Beginning Inventory",'Inventory Forecast by Month'!$D$31:$D$35,0),MATCH(Inventory!$E114,'Inventory Forecast by Month'!$D$6:$AB$6,0)))</f>
        <v>#N/A</v>
      </c>
      <c r="H114" s="35" t="e">
        <f>IF(ISBLANK(INDEX('Inventory Forecast by Month'!$D$31:$AB$35,MATCH("Arriving Units",'Inventory Forecast by Month'!$D$31:$D$35,0),MATCH(Inventory!$E114,'Inventory Forecast by Month'!$D$6:$AB$6,0))),"",INDEX('Inventory Forecast by Month'!$D$31:$AB$35,MATCH("Arriving Units",'Inventory Forecast by Month'!$D$31:$D$35,0),MATCH(Inventory!$E114,'Inventory Forecast by Month'!$D$6:$AB$6,0)))</f>
        <v>#N/A</v>
      </c>
      <c r="I114" s="35" t="e">
        <f>IF(ISBLANK(INDEX('Inventory Forecast by Month'!$D$31:$AB$35,MATCH("Other",'Inventory Forecast by Month'!$D$31:$D$35,0),MATCH(Inventory!$E114,'Inventory Forecast by Month'!$D$6:$AB$6,0))),"",INDEX('Inventory Forecast by Month'!$D$31:$AB$35,MATCH("Other",'Inventory Forecast by Month'!$D$31:$D$35,0),MATCH(Inventory!$E114,'Inventory Forecast by Month'!$D$6:$AB$6,0)))</f>
        <v>#N/A</v>
      </c>
      <c r="J114" s="35" t="e">
        <f>IF(ISBLANK(INDEX('Inventory Forecast by Month'!$D$31:$AB$35,MATCH("Units Sold to Accounts",'Inventory Forecast by Month'!$D$31:$D$35,0),MATCH(Inventory!$E114,'Inventory Forecast by Month'!$D$6:$AB$6,0))),"",INDEX('Inventory Forecast by Month'!$D$31:$AB$35,MATCH("Units Sold to Accounts",'Inventory Forecast by Month'!$D$31:$D$35,0),MATCH(Inventory!$E114,'Inventory Forecast by Month'!$D$6:$AB$6,0)))</f>
        <v>#N/A</v>
      </c>
      <c r="K114" s="11"/>
      <c r="L114" s="11"/>
    </row>
    <row r="115" spans="1:12">
      <c r="A115" s="13" t="str">
        <f>UsedForPicklists!$C$3</f>
        <v>RUS</v>
      </c>
      <c r="B115" s="13" t="str">
        <f>TEXT('File Input'!$C$11,"yyyymmdd")</f>
        <v>yyyymmdd</v>
      </c>
      <c r="C115" s="37" t="str">
        <f>IF(VALUE(LEFT($E115,4))&lt;YEAR('File Input'!$C$11),"Actual",IF(VALUE(LEFT($E115,4))&gt;YEAR('File Input'!$C$11),"Forecast",IF(VALUE(RIGHT($E115,2))&lt;MONTH('File Input'!$C$11),"Actual","Forecast")))</f>
        <v>Forecast</v>
      </c>
      <c r="D115" s="13" t="str">
        <f>'Inventory Forecast by Month'!$D$5</f>
        <v>RU-Russia</v>
      </c>
      <c r="E115" s="13" t="str">
        <f>TEXT(202206,0)</f>
        <v>202206</v>
      </c>
      <c r="F115" s="13" t="s">
        <v>575</v>
      </c>
      <c r="G115" s="35" t="e">
        <f>IF(ISBLANK(INDEX('Inventory Forecast by Month'!$D$31:$AB$35,MATCH("Beginning Inventory",'Inventory Forecast by Month'!$D$31:$D$35,0),MATCH(Inventory!$E115,'Inventory Forecast by Month'!$D$6:$AB$6,0))),"",INDEX('Inventory Forecast by Month'!$D$31:$AB$35,MATCH("Beginning Inventory",'Inventory Forecast by Month'!$D$31:$D$35,0),MATCH(Inventory!$E115,'Inventory Forecast by Month'!$D$6:$AB$6,0)))</f>
        <v>#N/A</v>
      </c>
      <c r="H115" s="35" t="e">
        <f>IF(ISBLANK(INDEX('Inventory Forecast by Month'!$D$31:$AB$35,MATCH("Arriving Units",'Inventory Forecast by Month'!$D$31:$D$35,0),MATCH(Inventory!$E115,'Inventory Forecast by Month'!$D$6:$AB$6,0))),"",INDEX('Inventory Forecast by Month'!$D$31:$AB$35,MATCH("Arriving Units",'Inventory Forecast by Month'!$D$31:$D$35,0),MATCH(Inventory!$E115,'Inventory Forecast by Month'!$D$6:$AB$6,0)))</f>
        <v>#N/A</v>
      </c>
      <c r="I115" s="35" t="e">
        <f>IF(ISBLANK(INDEX('Inventory Forecast by Month'!$D$31:$AB$35,MATCH("Other",'Inventory Forecast by Month'!$D$31:$D$35,0),MATCH(Inventory!$E115,'Inventory Forecast by Month'!$D$6:$AB$6,0))),"",INDEX('Inventory Forecast by Month'!$D$31:$AB$35,MATCH("Other",'Inventory Forecast by Month'!$D$31:$D$35,0),MATCH(Inventory!$E115,'Inventory Forecast by Month'!$D$6:$AB$6,0)))</f>
        <v>#N/A</v>
      </c>
      <c r="J115" s="35" t="e">
        <f>IF(ISBLANK(INDEX('Inventory Forecast by Month'!$D$31:$AB$35,MATCH("Units Sold to Accounts",'Inventory Forecast by Month'!$D$31:$D$35,0),MATCH(Inventory!$E115,'Inventory Forecast by Month'!$D$6:$AB$6,0))),"",INDEX('Inventory Forecast by Month'!$D$31:$AB$35,MATCH("Units Sold to Accounts",'Inventory Forecast by Month'!$D$31:$D$35,0),MATCH(Inventory!$E115,'Inventory Forecast by Month'!$D$6:$AB$6,0)))</f>
        <v>#N/A</v>
      </c>
      <c r="K115" s="11"/>
      <c r="L115" s="11"/>
    </row>
    <row r="116" spans="1:12">
      <c r="A116" s="13" t="str">
        <f>UsedForPicklists!$C$3</f>
        <v>RUS</v>
      </c>
      <c r="B116" s="13" t="str">
        <f>TEXT('File Input'!$C$11,"yyyymmdd")</f>
        <v>yyyymmdd</v>
      </c>
      <c r="C116" s="37" t="str">
        <f>IF(VALUE(LEFT($E116,4))&lt;YEAR('File Input'!$C$11),"Actual",IF(VALUE(LEFT($E116,4))&gt;YEAR('File Input'!$C$11),"Forecast",IF(VALUE(RIGHT($E116,2))&lt;MONTH('File Input'!$C$11),"Actual","Forecast")))</f>
        <v>Forecast</v>
      </c>
      <c r="D116" s="13" t="str">
        <f>'Inventory Forecast by Month'!$D$5</f>
        <v>RU-Russia</v>
      </c>
      <c r="E116" s="13" t="str">
        <f>TEXT(202207,0)</f>
        <v>202207</v>
      </c>
      <c r="F116" s="13" t="s">
        <v>575</v>
      </c>
      <c r="G116" s="35" t="e">
        <f>IF(ISBLANK(INDEX('Inventory Forecast by Month'!$D$31:$AB$35,MATCH("Beginning Inventory",'Inventory Forecast by Month'!$D$31:$D$35,0),MATCH(Inventory!$E116,'Inventory Forecast by Month'!$D$6:$AB$6,0))),"",INDEX('Inventory Forecast by Month'!$D$31:$AB$35,MATCH("Beginning Inventory",'Inventory Forecast by Month'!$D$31:$D$35,0),MATCH(Inventory!$E116,'Inventory Forecast by Month'!$D$6:$AB$6,0)))</f>
        <v>#N/A</v>
      </c>
      <c r="H116" s="35" t="e">
        <f>IF(ISBLANK(INDEX('Inventory Forecast by Month'!$D$31:$AB$35,MATCH("Arriving Units",'Inventory Forecast by Month'!$D$31:$D$35,0),MATCH(Inventory!$E116,'Inventory Forecast by Month'!$D$6:$AB$6,0))),"",INDEX('Inventory Forecast by Month'!$D$31:$AB$35,MATCH("Arriving Units",'Inventory Forecast by Month'!$D$31:$D$35,0),MATCH(Inventory!$E116,'Inventory Forecast by Month'!$D$6:$AB$6,0)))</f>
        <v>#N/A</v>
      </c>
      <c r="I116" s="35" t="e">
        <f>IF(ISBLANK(INDEX('Inventory Forecast by Month'!$D$31:$AB$35,MATCH("Other",'Inventory Forecast by Month'!$D$31:$D$35,0),MATCH(Inventory!$E116,'Inventory Forecast by Month'!$D$6:$AB$6,0))),"",INDEX('Inventory Forecast by Month'!$D$31:$AB$35,MATCH("Other",'Inventory Forecast by Month'!$D$31:$D$35,0),MATCH(Inventory!$E116,'Inventory Forecast by Month'!$D$6:$AB$6,0)))</f>
        <v>#N/A</v>
      </c>
      <c r="J116" s="35" t="e">
        <f>IF(ISBLANK(INDEX('Inventory Forecast by Month'!$D$31:$AB$35,MATCH("Units Sold to Accounts",'Inventory Forecast by Month'!$D$31:$D$35,0),MATCH(Inventory!$E116,'Inventory Forecast by Month'!$D$6:$AB$6,0))),"",INDEX('Inventory Forecast by Month'!$D$31:$AB$35,MATCH("Units Sold to Accounts",'Inventory Forecast by Month'!$D$31:$D$35,0),MATCH(Inventory!$E116,'Inventory Forecast by Month'!$D$6:$AB$6,0)))</f>
        <v>#N/A</v>
      </c>
      <c r="K116" s="11"/>
      <c r="L116" s="11"/>
    </row>
    <row r="117" spans="1:12">
      <c r="A117" s="13" t="str">
        <f>UsedForPicklists!$C$3</f>
        <v>RUS</v>
      </c>
      <c r="B117" s="13" t="str">
        <f>TEXT('File Input'!$C$11,"yyyymmdd")</f>
        <v>yyyymmdd</v>
      </c>
      <c r="C117" s="37" t="str">
        <f>IF(VALUE(LEFT($E117,4))&lt;YEAR('File Input'!$C$11),"Actual",IF(VALUE(LEFT($E117,4))&gt;YEAR('File Input'!$C$11),"Forecast",IF(VALUE(RIGHT($E117,2))&lt;MONTH('File Input'!$C$11),"Actual","Forecast")))</f>
        <v>Forecast</v>
      </c>
      <c r="D117" s="13" t="str">
        <f>'Inventory Forecast by Month'!$D$5</f>
        <v>RU-Russia</v>
      </c>
      <c r="E117" s="13" t="str">
        <f>TEXT(202208,0)</f>
        <v>202208</v>
      </c>
      <c r="F117" s="13" t="s">
        <v>575</v>
      </c>
      <c r="G117" s="35" t="e">
        <f>IF(ISBLANK(INDEX('Inventory Forecast by Month'!$D$31:$AB$35,MATCH("Beginning Inventory",'Inventory Forecast by Month'!$D$31:$D$35,0),MATCH(Inventory!$E117,'Inventory Forecast by Month'!$D$6:$AB$6,0))),"",INDEX('Inventory Forecast by Month'!$D$31:$AB$35,MATCH("Beginning Inventory",'Inventory Forecast by Month'!$D$31:$D$35,0),MATCH(Inventory!$E117,'Inventory Forecast by Month'!$D$6:$AB$6,0)))</f>
        <v>#N/A</v>
      </c>
      <c r="H117" s="35" t="e">
        <f>IF(ISBLANK(INDEX('Inventory Forecast by Month'!$D$31:$AB$35,MATCH("Arriving Units",'Inventory Forecast by Month'!$D$31:$D$35,0),MATCH(Inventory!$E117,'Inventory Forecast by Month'!$D$6:$AB$6,0))),"",INDEX('Inventory Forecast by Month'!$D$31:$AB$35,MATCH("Arriving Units",'Inventory Forecast by Month'!$D$31:$D$35,0),MATCH(Inventory!$E117,'Inventory Forecast by Month'!$D$6:$AB$6,0)))</f>
        <v>#N/A</v>
      </c>
      <c r="I117" s="35" t="e">
        <f>IF(ISBLANK(INDEX('Inventory Forecast by Month'!$D$31:$AB$35,MATCH("Other",'Inventory Forecast by Month'!$D$31:$D$35,0),MATCH(Inventory!$E117,'Inventory Forecast by Month'!$D$6:$AB$6,0))),"",INDEX('Inventory Forecast by Month'!$D$31:$AB$35,MATCH("Other",'Inventory Forecast by Month'!$D$31:$D$35,0),MATCH(Inventory!$E117,'Inventory Forecast by Month'!$D$6:$AB$6,0)))</f>
        <v>#N/A</v>
      </c>
      <c r="J117" s="35" t="e">
        <f>IF(ISBLANK(INDEX('Inventory Forecast by Month'!$D$31:$AB$35,MATCH("Units Sold to Accounts",'Inventory Forecast by Month'!$D$31:$D$35,0),MATCH(Inventory!$E117,'Inventory Forecast by Month'!$D$6:$AB$6,0))),"",INDEX('Inventory Forecast by Month'!$D$31:$AB$35,MATCH("Units Sold to Accounts",'Inventory Forecast by Month'!$D$31:$D$35,0),MATCH(Inventory!$E117,'Inventory Forecast by Month'!$D$6:$AB$6,0)))</f>
        <v>#N/A</v>
      </c>
      <c r="K117" s="11"/>
      <c r="L117" s="11"/>
    </row>
    <row r="118" spans="1:12">
      <c r="A118" s="13" t="str">
        <f>UsedForPicklists!$C$3</f>
        <v>RUS</v>
      </c>
      <c r="B118" s="13" t="str">
        <f>TEXT('File Input'!$C$11,"yyyymmdd")</f>
        <v>yyyymmdd</v>
      </c>
      <c r="C118" s="37" t="str">
        <f>IF(VALUE(LEFT($E118,4))&lt;YEAR('File Input'!$C$11),"Actual",IF(VALUE(LEFT($E118,4))&gt;YEAR('File Input'!$C$11),"Forecast",IF(VALUE(RIGHT($E118,2))&lt;MONTH('File Input'!$C$11),"Actual","Forecast")))</f>
        <v>Forecast</v>
      </c>
      <c r="D118" s="13" t="str">
        <f>'Inventory Forecast by Month'!$D$5</f>
        <v>RU-Russia</v>
      </c>
      <c r="E118" s="13" t="str">
        <f>TEXT(202209,0)</f>
        <v>202209</v>
      </c>
      <c r="F118" s="13" t="s">
        <v>575</v>
      </c>
      <c r="G118" s="35" t="e">
        <f>IF(ISBLANK(INDEX('Inventory Forecast by Month'!$D$31:$AB$35,MATCH("Beginning Inventory",'Inventory Forecast by Month'!$D$31:$D$35,0),MATCH(Inventory!$E118,'Inventory Forecast by Month'!$D$6:$AB$6,0))),"",INDEX('Inventory Forecast by Month'!$D$31:$AB$35,MATCH("Beginning Inventory",'Inventory Forecast by Month'!$D$31:$D$35,0),MATCH(Inventory!$E118,'Inventory Forecast by Month'!$D$6:$AB$6,0)))</f>
        <v>#N/A</v>
      </c>
      <c r="H118" s="35" t="e">
        <f>IF(ISBLANK(INDEX('Inventory Forecast by Month'!$D$31:$AB$35,MATCH("Arriving Units",'Inventory Forecast by Month'!$D$31:$D$35,0),MATCH(Inventory!$E118,'Inventory Forecast by Month'!$D$6:$AB$6,0))),"",INDEX('Inventory Forecast by Month'!$D$31:$AB$35,MATCH("Arriving Units",'Inventory Forecast by Month'!$D$31:$D$35,0),MATCH(Inventory!$E118,'Inventory Forecast by Month'!$D$6:$AB$6,0)))</f>
        <v>#N/A</v>
      </c>
      <c r="I118" s="35" t="e">
        <f>IF(ISBLANK(INDEX('Inventory Forecast by Month'!$D$31:$AB$35,MATCH("Other",'Inventory Forecast by Month'!$D$31:$D$35,0),MATCH(Inventory!$E118,'Inventory Forecast by Month'!$D$6:$AB$6,0))),"",INDEX('Inventory Forecast by Month'!$D$31:$AB$35,MATCH("Other",'Inventory Forecast by Month'!$D$31:$D$35,0),MATCH(Inventory!$E118,'Inventory Forecast by Month'!$D$6:$AB$6,0)))</f>
        <v>#N/A</v>
      </c>
      <c r="J118" s="35" t="e">
        <f>IF(ISBLANK(INDEX('Inventory Forecast by Month'!$D$31:$AB$35,MATCH("Units Sold to Accounts",'Inventory Forecast by Month'!$D$31:$D$35,0),MATCH(Inventory!$E118,'Inventory Forecast by Month'!$D$6:$AB$6,0))),"",INDEX('Inventory Forecast by Month'!$D$31:$AB$35,MATCH("Units Sold to Accounts",'Inventory Forecast by Month'!$D$31:$D$35,0),MATCH(Inventory!$E118,'Inventory Forecast by Month'!$D$6:$AB$6,0)))</f>
        <v>#N/A</v>
      </c>
      <c r="K118" s="11"/>
      <c r="L118" s="11"/>
    </row>
    <row r="119" spans="1:12">
      <c r="A119" s="13" t="str">
        <f>UsedForPicklists!$C$3</f>
        <v>RUS</v>
      </c>
      <c r="B119" s="13" t="str">
        <f>TEXT('File Input'!$C$11,"yyyymmdd")</f>
        <v>yyyymmdd</v>
      </c>
      <c r="C119" s="37" t="str">
        <f>IF(VALUE(LEFT($E119,4))&lt;YEAR('File Input'!$C$11),"Actual",IF(VALUE(LEFT($E119,4))&gt;YEAR('File Input'!$C$11),"Forecast",IF(VALUE(RIGHT($E119,2))&lt;MONTH('File Input'!$C$11),"Actual","Forecast")))</f>
        <v>Forecast</v>
      </c>
      <c r="D119" s="13" t="str">
        <f>'Inventory Forecast by Month'!$D$5</f>
        <v>RU-Russia</v>
      </c>
      <c r="E119" s="13" t="str">
        <f>TEXT(202210,0)</f>
        <v>202210</v>
      </c>
      <c r="F119" s="13" t="s">
        <v>575</v>
      </c>
      <c r="G119" s="35" t="e">
        <f>IF(ISBLANK(INDEX('Inventory Forecast by Month'!$D$31:$AB$35,MATCH("Beginning Inventory",'Inventory Forecast by Month'!$D$31:$D$35,0),MATCH(Inventory!$E119,'Inventory Forecast by Month'!$D$6:$AB$6,0))),"",INDEX('Inventory Forecast by Month'!$D$31:$AB$35,MATCH("Beginning Inventory",'Inventory Forecast by Month'!$D$31:$D$35,0),MATCH(Inventory!$E119,'Inventory Forecast by Month'!$D$6:$AB$6,0)))</f>
        <v>#N/A</v>
      </c>
      <c r="H119" s="35" t="e">
        <f>IF(ISBLANK(INDEX('Inventory Forecast by Month'!$D$31:$AB$35,MATCH("Arriving Units",'Inventory Forecast by Month'!$D$31:$D$35,0),MATCH(Inventory!$E119,'Inventory Forecast by Month'!$D$6:$AB$6,0))),"",INDEX('Inventory Forecast by Month'!$D$31:$AB$35,MATCH("Arriving Units",'Inventory Forecast by Month'!$D$31:$D$35,0),MATCH(Inventory!$E119,'Inventory Forecast by Month'!$D$6:$AB$6,0)))</f>
        <v>#N/A</v>
      </c>
      <c r="I119" s="35" t="e">
        <f>IF(ISBLANK(INDEX('Inventory Forecast by Month'!$D$31:$AB$35,MATCH("Other",'Inventory Forecast by Month'!$D$31:$D$35,0),MATCH(Inventory!$E119,'Inventory Forecast by Month'!$D$6:$AB$6,0))),"",INDEX('Inventory Forecast by Month'!$D$31:$AB$35,MATCH("Other",'Inventory Forecast by Month'!$D$31:$D$35,0),MATCH(Inventory!$E119,'Inventory Forecast by Month'!$D$6:$AB$6,0)))</f>
        <v>#N/A</v>
      </c>
      <c r="J119" s="35" t="e">
        <f>IF(ISBLANK(INDEX('Inventory Forecast by Month'!$D$31:$AB$35,MATCH("Units Sold to Accounts",'Inventory Forecast by Month'!$D$31:$D$35,0),MATCH(Inventory!$E119,'Inventory Forecast by Month'!$D$6:$AB$6,0))),"",INDEX('Inventory Forecast by Month'!$D$31:$AB$35,MATCH("Units Sold to Accounts",'Inventory Forecast by Month'!$D$31:$D$35,0),MATCH(Inventory!$E119,'Inventory Forecast by Month'!$D$6:$AB$6,0)))</f>
        <v>#N/A</v>
      </c>
      <c r="K119" s="11"/>
      <c r="L119" s="11"/>
    </row>
    <row r="120" spans="1:12">
      <c r="A120" s="13" t="str">
        <f>UsedForPicklists!$C$3</f>
        <v>RUS</v>
      </c>
      <c r="B120" s="13" t="str">
        <f>TEXT('File Input'!$C$11,"yyyymmdd")</f>
        <v>yyyymmdd</v>
      </c>
      <c r="C120" s="37" t="str">
        <f>IF(VALUE(LEFT($E120,4))&lt;YEAR('File Input'!$C$11),"Actual",IF(VALUE(LEFT($E120,4))&gt;YEAR('File Input'!$C$11),"Forecast",IF(VALUE(RIGHT($E120,2))&lt;MONTH('File Input'!$C$11),"Actual","Forecast")))</f>
        <v>Forecast</v>
      </c>
      <c r="D120" s="13" t="str">
        <f>'Inventory Forecast by Month'!$D$5</f>
        <v>RU-Russia</v>
      </c>
      <c r="E120" s="13" t="str">
        <f>TEXT(202211,0)</f>
        <v>202211</v>
      </c>
      <c r="F120" s="13" t="s">
        <v>575</v>
      </c>
      <c r="G120" s="35" t="e">
        <f>IF(ISBLANK(INDEX('Inventory Forecast by Month'!$D$31:$AB$35,MATCH("Beginning Inventory",'Inventory Forecast by Month'!$D$31:$D$35,0),MATCH(Inventory!$E120,'Inventory Forecast by Month'!$D$6:$AB$6,0))),"",INDEX('Inventory Forecast by Month'!$D$31:$AB$35,MATCH("Beginning Inventory",'Inventory Forecast by Month'!$D$31:$D$35,0),MATCH(Inventory!$E120,'Inventory Forecast by Month'!$D$6:$AB$6,0)))</f>
        <v>#N/A</v>
      </c>
      <c r="H120" s="35" t="e">
        <f>IF(ISBLANK(INDEX('Inventory Forecast by Month'!$D$31:$AB$35,MATCH("Arriving Units",'Inventory Forecast by Month'!$D$31:$D$35,0),MATCH(Inventory!$E120,'Inventory Forecast by Month'!$D$6:$AB$6,0))),"",INDEX('Inventory Forecast by Month'!$D$31:$AB$35,MATCH("Arriving Units",'Inventory Forecast by Month'!$D$31:$D$35,0),MATCH(Inventory!$E120,'Inventory Forecast by Month'!$D$6:$AB$6,0)))</f>
        <v>#N/A</v>
      </c>
      <c r="I120" s="35" t="e">
        <f>IF(ISBLANK(INDEX('Inventory Forecast by Month'!$D$31:$AB$35,MATCH("Other",'Inventory Forecast by Month'!$D$31:$D$35,0),MATCH(Inventory!$E120,'Inventory Forecast by Month'!$D$6:$AB$6,0))),"",INDEX('Inventory Forecast by Month'!$D$31:$AB$35,MATCH("Other",'Inventory Forecast by Month'!$D$31:$D$35,0),MATCH(Inventory!$E120,'Inventory Forecast by Month'!$D$6:$AB$6,0)))</f>
        <v>#N/A</v>
      </c>
      <c r="J120" s="35" t="e">
        <f>IF(ISBLANK(INDEX('Inventory Forecast by Month'!$D$31:$AB$35,MATCH("Units Sold to Accounts",'Inventory Forecast by Month'!$D$31:$D$35,0),MATCH(Inventory!$E120,'Inventory Forecast by Month'!$D$6:$AB$6,0))),"",INDEX('Inventory Forecast by Month'!$D$31:$AB$35,MATCH("Units Sold to Accounts",'Inventory Forecast by Month'!$D$31:$D$35,0),MATCH(Inventory!$E120,'Inventory Forecast by Month'!$D$6:$AB$6,0)))</f>
        <v>#N/A</v>
      </c>
      <c r="K120" s="11"/>
      <c r="L120" s="11"/>
    </row>
    <row r="121" spans="1:12">
      <c r="A121" s="13" t="str">
        <f>UsedForPicklists!$C$3</f>
        <v>RUS</v>
      </c>
      <c r="B121" s="13" t="str">
        <f>TEXT('File Input'!$C$11,"yyyymmdd")</f>
        <v>yyyymmdd</v>
      </c>
      <c r="C121" s="37" t="str">
        <f>IF(VALUE(LEFT($E121,4))&lt;YEAR('File Input'!$C$11),"Actual",IF(VALUE(LEFT($E121,4))&gt;YEAR('File Input'!$C$11),"Forecast",IF(VALUE(RIGHT($E121,2))&lt;MONTH('File Input'!$C$11),"Actual","Forecast")))</f>
        <v>Forecast</v>
      </c>
      <c r="D121" s="13" t="str">
        <f>'Inventory Forecast by Month'!$D$5</f>
        <v>RU-Russia</v>
      </c>
      <c r="E121" s="13" t="str">
        <f>TEXT(202212,0)</f>
        <v>202212</v>
      </c>
      <c r="F121" s="13" t="s">
        <v>575</v>
      </c>
      <c r="G121" s="35" t="e">
        <f>IF(ISBLANK(INDEX('Inventory Forecast by Month'!$D$31:$AB$35,MATCH("Beginning Inventory",'Inventory Forecast by Month'!$D$31:$D$35,0),MATCH(Inventory!$E121,'Inventory Forecast by Month'!$D$6:$AB$6,0))),"",INDEX('Inventory Forecast by Month'!$D$31:$AB$35,MATCH("Beginning Inventory",'Inventory Forecast by Month'!$D$31:$D$35,0),MATCH(Inventory!$E121,'Inventory Forecast by Month'!$D$6:$AB$6,0)))</f>
        <v>#N/A</v>
      </c>
      <c r="H121" s="35" t="e">
        <f>IF(ISBLANK(INDEX('Inventory Forecast by Month'!$D$31:$AB$35,MATCH("Arriving Units",'Inventory Forecast by Month'!$D$31:$D$35,0),MATCH(Inventory!$E121,'Inventory Forecast by Month'!$D$6:$AB$6,0))),"",INDEX('Inventory Forecast by Month'!$D$31:$AB$35,MATCH("Arriving Units",'Inventory Forecast by Month'!$D$31:$D$35,0),MATCH(Inventory!$E121,'Inventory Forecast by Month'!$D$6:$AB$6,0)))</f>
        <v>#N/A</v>
      </c>
      <c r="I121" s="35" t="e">
        <f>IF(ISBLANK(INDEX('Inventory Forecast by Month'!$D$31:$AB$35,MATCH("Other",'Inventory Forecast by Month'!$D$31:$D$35,0),MATCH(Inventory!$E121,'Inventory Forecast by Month'!$D$6:$AB$6,0))),"",INDEX('Inventory Forecast by Month'!$D$31:$AB$35,MATCH("Other",'Inventory Forecast by Month'!$D$31:$D$35,0),MATCH(Inventory!$E121,'Inventory Forecast by Month'!$D$6:$AB$6,0)))</f>
        <v>#N/A</v>
      </c>
      <c r="J121" s="35" t="e">
        <f>IF(ISBLANK(INDEX('Inventory Forecast by Month'!$D$31:$AB$35,MATCH("Units Sold to Accounts",'Inventory Forecast by Month'!$D$31:$D$35,0),MATCH(Inventory!$E121,'Inventory Forecast by Month'!$D$6:$AB$6,0))),"",INDEX('Inventory Forecast by Month'!$D$31:$AB$35,MATCH("Units Sold to Accounts",'Inventory Forecast by Month'!$D$31:$D$35,0),MATCH(Inventory!$E121,'Inventory Forecast by Month'!$D$6:$AB$6,0)))</f>
        <v>#N/A</v>
      </c>
      <c r="K121" s="11"/>
      <c r="L121" s="11"/>
    </row>
    <row r="122" spans="1:12">
      <c r="A122" s="13"/>
      <c r="B122" s="13"/>
      <c r="C122" s="37"/>
      <c r="D122" s="37"/>
      <c r="E122" s="13"/>
      <c r="F122" s="13"/>
      <c r="G122" s="35"/>
      <c r="H122" s="35"/>
      <c r="I122" s="37"/>
      <c r="J122" s="35"/>
      <c r="K122" s="11"/>
    </row>
    <row r="123" spans="1:12">
      <c r="A123" s="13"/>
      <c r="B123" s="13"/>
      <c r="C123" s="37"/>
      <c r="D123" s="37"/>
      <c r="E123" s="13"/>
      <c r="F123" s="13"/>
      <c r="G123" s="35"/>
      <c r="H123" s="35"/>
      <c r="I123" s="37"/>
      <c r="J123" s="35"/>
      <c r="K123" s="11"/>
    </row>
    <row r="124" spans="1:12">
      <c r="A124" s="13"/>
      <c r="B124" s="13"/>
      <c r="C124" s="37"/>
      <c r="D124" s="37"/>
      <c r="E124" s="13"/>
      <c r="F124" s="13"/>
      <c r="G124" s="35"/>
      <c r="H124" s="35"/>
      <c r="I124" s="37"/>
      <c r="J124" s="35"/>
      <c r="K124" s="11"/>
    </row>
    <row r="125" spans="1:12">
      <c r="A125" s="13"/>
      <c r="B125" s="13"/>
      <c r="C125" s="37"/>
      <c r="D125" s="37"/>
      <c r="E125" s="13"/>
      <c r="F125" s="13"/>
      <c r="G125" s="35"/>
      <c r="H125" s="35"/>
      <c r="I125" s="37"/>
      <c r="J125" s="35"/>
      <c r="K125" s="11"/>
    </row>
    <row r="126" spans="1:12">
      <c r="A126" s="13"/>
      <c r="B126" s="13"/>
      <c r="C126" s="37"/>
      <c r="D126" s="37"/>
      <c r="E126" s="13"/>
      <c r="F126" s="13"/>
      <c r="G126" s="35"/>
      <c r="H126" s="35"/>
      <c r="I126" s="37"/>
      <c r="J126" s="35"/>
      <c r="K126" s="11"/>
    </row>
    <row r="127" spans="1:12">
      <c r="A127" s="13"/>
      <c r="B127" s="13"/>
      <c r="C127" s="37"/>
      <c r="D127" s="37"/>
      <c r="E127" s="13"/>
      <c r="F127" s="13"/>
      <c r="G127" s="35"/>
      <c r="H127" s="35"/>
      <c r="I127" s="37"/>
      <c r="J127" s="35"/>
      <c r="K127" s="11"/>
    </row>
    <row r="128" spans="1:12">
      <c r="A128" s="13"/>
      <c r="B128" s="13"/>
      <c r="C128" s="37"/>
      <c r="D128" s="37"/>
      <c r="E128" s="13"/>
      <c r="F128" s="13"/>
      <c r="G128" s="35"/>
      <c r="H128" s="35"/>
      <c r="I128" s="37"/>
      <c r="J128" s="35"/>
      <c r="K128" s="11"/>
    </row>
    <row r="129" spans="1:11">
      <c r="A129" s="13"/>
      <c r="B129" s="13"/>
      <c r="C129" s="37"/>
      <c r="D129" s="37"/>
      <c r="E129" s="13"/>
      <c r="F129" s="13"/>
      <c r="G129" s="35"/>
      <c r="H129" s="35"/>
      <c r="I129" s="37"/>
      <c r="J129" s="35"/>
      <c r="K129" s="11"/>
    </row>
    <row r="130" spans="1:11">
      <c r="A130" s="13"/>
      <c r="B130" s="13"/>
      <c r="C130" s="37"/>
      <c r="D130" s="37"/>
      <c r="E130" s="13"/>
      <c r="F130" s="13"/>
      <c r="G130" s="35"/>
      <c r="H130" s="35"/>
      <c r="I130" s="37"/>
      <c r="J130" s="35"/>
      <c r="K130" s="11"/>
    </row>
    <row r="131" spans="1:11">
      <c r="A131" s="13"/>
      <c r="B131" s="13"/>
      <c r="C131" s="37"/>
      <c r="D131" s="37"/>
      <c r="E131" s="13"/>
      <c r="F131" s="13"/>
      <c r="G131" s="35"/>
      <c r="H131" s="35"/>
      <c r="I131" s="37"/>
      <c r="J131" s="35"/>
      <c r="K131" s="11"/>
    </row>
    <row r="132" spans="1:11">
      <c r="A132" s="13"/>
      <c r="B132" s="13"/>
      <c r="C132" s="37"/>
      <c r="D132" s="37"/>
      <c r="E132" s="13"/>
      <c r="F132" s="13"/>
      <c r="G132" s="35"/>
      <c r="H132" s="35"/>
      <c r="I132" s="37"/>
      <c r="J132" s="35"/>
      <c r="K132" s="11"/>
    </row>
    <row r="133" spans="1:11">
      <c r="A133" s="13"/>
      <c r="B133" s="13"/>
      <c r="C133" s="37"/>
      <c r="D133" s="37"/>
      <c r="E133" s="13"/>
      <c r="F133" s="13"/>
      <c r="G133" s="35"/>
      <c r="H133" s="35"/>
      <c r="I133" s="37"/>
      <c r="J133" s="35"/>
      <c r="K133" s="11"/>
    </row>
    <row r="134" spans="1:11">
      <c r="A134" s="13"/>
      <c r="B134" s="13"/>
      <c r="C134" s="37"/>
      <c r="D134" s="37"/>
      <c r="E134" s="13"/>
      <c r="F134" s="13"/>
      <c r="G134" s="35"/>
      <c r="H134" s="35"/>
      <c r="I134" s="37"/>
      <c r="J134" s="35"/>
      <c r="K134" s="11"/>
    </row>
    <row r="135" spans="1:11">
      <c r="A135" s="13"/>
      <c r="B135" s="13"/>
      <c r="C135" s="37"/>
      <c r="D135" s="37"/>
      <c r="E135" s="13"/>
      <c r="F135" s="13"/>
      <c r="G135" s="35"/>
      <c r="H135" s="35"/>
      <c r="I135" s="37"/>
      <c r="J135" s="35"/>
      <c r="K135" s="11"/>
    </row>
    <row r="136" spans="1:11">
      <c r="A136" s="13"/>
      <c r="B136" s="13"/>
      <c r="C136" s="37"/>
      <c r="D136" s="37"/>
      <c r="E136" s="13"/>
      <c r="F136" s="13"/>
      <c r="G136" s="35"/>
      <c r="H136" s="35"/>
      <c r="I136" s="37"/>
      <c r="J136" s="35"/>
      <c r="K136" s="11"/>
    </row>
    <row r="137" spans="1:11">
      <c r="A137" s="13"/>
      <c r="B137" s="13"/>
      <c r="C137" s="37"/>
      <c r="D137" s="37"/>
      <c r="E137" s="13"/>
      <c r="F137" s="13"/>
      <c r="G137" s="35"/>
      <c r="H137" s="35"/>
      <c r="I137" s="37"/>
      <c r="J137" s="35"/>
      <c r="K137" s="11"/>
    </row>
    <row r="138" spans="1:11">
      <c r="A138" s="13"/>
      <c r="B138" s="13"/>
      <c r="C138" s="37"/>
      <c r="D138" s="37"/>
      <c r="E138" s="13"/>
      <c r="F138" s="13"/>
      <c r="G138" s="35"/>
      <c r="H138" s="35"/>
      <c r="I138" s="37"/>
      <c r="J138" s="35"/>
      <c r="K138" s="11"/>
    </row>
  </sheetData>
  <printOptions headings="1"/>
  <pageMargins left="0.45" right="0.45" top="0.5" bottom="0.5" header="0.3" footer="0.3"/>
  <pageSetup scale="77" orientation="landscape" r:id="rId1"/>
  <headerFooter>
    <oddHeader>&amp;A</oddHeader>
    <oddFooter>&amp;F</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2000000}">
          <x14:formula1>
            <xm:f>UsedForPicklists!$M$5:$M$9</xm:f>
          </x14:formula1>
          <xm:sqref>F139:F1048576</xm:sqref>
        </x14:dataValidation>
        <x14:dataValidation type="list" allowBlank="1" showInputMessage="1" showErrorMessage="1" xr:uid="{00000000-0002-0000-0300-000001000000}">
          <x14:formula1>
            <xm:f>UsedForPicklists!$F:$F</xm:f>
          </x14:formula1>
          <xm:sqref>C139:C1048576</xm:sqref>
        </x14:dataValidation>
        <x14:dataValidation type="list" allowBlank="1" showInputMessage="1" showErrorMessage="1" xr:uid="{00000000-0002-0000-0300-000003000000}">
          <x14:formula1>
            <xm:f>UsedForPicklists!$H:$H</xm:f>
          </x14:formula1>
          <xm:sqref>F2:F138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14</vt:i4>
      </vt:variant>
    </vt:vector>
  </HeadingPairs>
  <TitlesOfParts>
    <vt:vector size="14" baseType="lpstr">
      <vt:lpstr>INSTRUCTIONS</vt:lpstr>
      <vt:lpstr>File Input</vt:lpstr>
      <vt:lpstr>Buy Forecast by Month</vt:lpstr>
      <vt:lpstr>Inventory Forecast by Month</vt:lpstr>
      <vt:lpstr>TWE Forecast by Month</vt:lpstr>
      <vt:lpstr>HIDDEN WORKSHEETS --&gt;</vt:lpstr>
      <vt:lpstr>UsedForPicklists</vt:lpstr>
      <vt:lpstr>ForecastByProduct</vt:lpstr>
      <vt:lpstr>Inventory</vt:lpstr>
      <vt:lpstr>ForecastByChannel</vt:lpstr>
      <vt:lpstr>Season_Calc</vt:lpstr>
      <vt:lpstr>SalesIntoAccount</vt:lpstr>
      <vt:lpstr>SalesByStore</vt:lpstr>
      <vt:lpstr>Activity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Klein, Francine (ETW - Converse FLEX)</dc:creator>
  <cp:lastModifiedBy>marga</cp:lastModifiedBy>
  <cp:lastPrinted>2018-04-10T17:29:58Z</cp:lastPrinted>
  <dcterms:created xsi:type="dcterms:W3CDTF">2018-04-10T12:55:18Z</dcterms:created>
  <dcterms:modified xsi:type="dcterms:W3CDTF">2021-09-15T15:42:50Z</dcterms:modified>
</cp:coreProperties>
</file>